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parzastlod\Desktop\1-Proposal Docs\"/>
    </mc:Choice>
  </mc:AlternateContent>
  <xr:revisionPtr revIDLastSave="0" documentId="13_ncr:1_{05AC0C1B-67C7-40ED-AF63-ADC31C5997D6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OSP Budget" sheetId="1" r:id="rId1"/>
    <sheet name="Budget Details" sheetId="2" r:id="rId2"/>
  </sheets>
  <definedNames>
    <definedName name="_xlnm.Print_Area" localSheetId="0">'OSP Budget'!$A$1:$O$142</definedName>
  </definedNames>
  <calcPr calcId="191029"/>
</workbook>
</file>

<file path=xl/calcChain.xml><?xml version="1.0" encoding="utf-8"?>
<calcChain xmlns="http://schemas.openxmlformats.org/spreadsheetml/2006/main">
  <c r="N60" i="1" l="1"/>
  <c r="L116" i="1"/>
  <c r="J116" i="1"/>
  <c r="H116" i="1"/>
  <c r="F116" i="1"/>
  <c r="D116" i="1"/>
  <c r="L119" i="1"/>
  <c r="J119" i="1"/>
  <c r="H119" i="1"/>
  <c r="F119" i="1"/>
  <c r="D119" i="1"/>
  <c r="N91" i="1"/>
  <c r="N92" i="1"/>
  <c r="N90" i="1"/>
  <c r="N88" i="1"/>
  <c r="N87" i="1"/>
  <c r="N86" i="1"/>
  <c r="N73" i="1"/>
  <c r="N66" i="1"/>
  <c r="P142" i="1"/>
  <c r="V142" i="1"/>
  <c r="P143" i="1"/>
  <c r="V143" i="1"/>
  <c r="W143" i="1" s="1"/>
  <c r="P144" i="1"/>
  <c r="V144" i="1"/>
  <c r="Q144" i="1" s="1"/>
  <c r="P145" i="1"/>
  <c r="V145" i="1"/>
  <c r="W145" i="1" s="1"/>
  <c r="P146" i="1"/>
  <c r="V146" i="1"/>
  <c r="W146" i="1" s="1"/>
  <c r="S129" i="1"/>
  <c r="U129" i="1"/>
  <c r="H134" i="1" s="1"/>
  <c r="V129" i="1"/>
  <c r="S130" i="1"/>
  <c r="U130" i="1"/>
  <c r="V130" i="1"/>
  <c r="Q130" i="1" s="1"/>
  <c r="S131" i="1"/>
  <c r="U131" i="1"/>
  <c r="H140" i="1" s="1"/>
  <c r="V131" i="1"/>
  <c r="D131" i="1" s="1"/>
  <c r="Q131" i="1"/>
  <c r="V132" i="1"/>
  <c r="Q132" i="1" s="1"/>
  <c r="L75" i="1"/>
  <c r="J75" i="1"/>
  <c r="H75" i="1"/>
  <c r="F75" i="1"/>
  <c r="D75" i="1"/>
  <c r="N74" i="1"/>
  <c r="N72" i="1"/>
  <c r="N71" i="1"/>
  <c r="N34" i="1"/>
  <c r="N33" i="1"/>
  <c r="N32" i="1"/>
  <c r="N31" i="1"/>
  <c r="N30" i="1"/>
  <c r="N29" i="1"/>
  <c r="N28" i="1"/>
  <c r="Q145" i="1"/>
  <c r="W144" i="1"/>
  <c r="X144" i="1" s="1"/>
  <c r="S144" i="1" s="1"/>
  <c r="Q143" i="1"/>
  <c r="L121" i="1"/>
  <c r="L120" i="1"/>
  <c r="L118" i="1"/>
  <c r="L122" i="1" s="1"/>
  <c r="L124" i="1" s="1"/>
  <c r="L115" i="1"/>
  <c r="L114" i="1"/>
  <c r="L113" i="1"/>
  <c r="L112" i="1"/>
  <c r="J121" i="1"/>
  <c r="J120" i="1"/>
  <c r="J118" i="1"/>
  <c r="J115" i="1"/>
  <c r="J114" i="1"/>
  <c r="J113" i="1"/>
  <c r="J112" i="1"/>
  <c r="H121" i="1"/>
  <c r="H120" i="1"/>
  <c r="H118" i="1"/>
  <c r="H115" i="1"/>
  <c r="H114" i="1"/>
  <c r="H113" i="1"/>
  <c r="H112" i="1"/>
  <c r="F121" i="1"/>
  <c r="F120" i="1"/>
  <c r="F118" i="1"/>
  <c r="F115" i="1"/>
  <c r="F114" i="1"/>
  <c r="F113" i="1"/>
  <c r="N113" i="1" s="1"/>
  <c r="F112" i="1"/>
  <c r="D121" i="1"/>
  <c r="D120" i="1"/>
  <c r="D118" i="1"/>
  <c r="D115" i="1"/>
  <c r="D114" i="1"/>
  <c r="D113" i="1"/>
  <c r="D112" i="1"/>
  <c r="L20" i="1"/>
  <c r="J20" i="1"/>
  <c r="N20" i="1" s="1"/>
  <c r="H20" i="1"/>
  <c r="F20" i="1"/>
  <c r="D20" i="1"/>
  <c r="L19" i="1"/>
  <c r="L22" i="1" s="1"/>
  <c r="J19" i="1"/>
  <c r="H19" i="1"/>
  <c r="F19" i="1"/>
  <c r="D19" i="1"/>
  <c r="C21" i="1"/>
  <c r="H21" i="1" s="1"/>
  <c r="L21" i="1"/>
  <c r="D21" i="1"/>
  <c r="N80" i="1"/>
  <c r="N59" i="1"/>
  <c r="N58" i="1"/>
  <c r="N57" i="1"/>
  <c r="N56" i="1"/>
  <c r="N55" i="1"/>
  <c r="N51" i="1"/>
  <c r="N50" i="1"/>
  <c r="N45" i="1"/>
  <c r="N15" i="1"/>
  <c r="N14" i="1"/>
  <c r="L103" i="1"/>
  <c r="J103" i="1"/>
  <c r="H103" i="1"/>
  <c r="F103" i="1"/>
  <c r="D103" i="1"/>
  <c r="L61" i="1"/>
  <c r="J61" i="1"/>
  <c r="H61" i="1"/>
  <c r="H96" i="1" s="1"/>
  <c r="F61" i="1"/>
  <c r="D61" i="1"/>
  <c r="D96" i="1" s="1"/>
  <c r="L52" i="1"/>
  <c r="J52" i="1"/>
  <c r="H52" i="1"/>
  <c r="F52" i="1"/>
  <c r="D52" i="1"/>
  <c r="L68" i="1"/>
  <c r="J68" i="1"/>
  <c r="H68" i="1"/>
  <c r="F68" i="1"/>
  <c r="D68" i="1"/>
  <c r="L81" i="1"/>
  <c r="N123" i="1"/>
  <c r="H94" i="1"/>
  <c r="H102" i="1"/>
  <c r="D47" i="1"/>
  <c r="F47" i="1"/>
  <c r="D94" i="1"/>
  <c r="D102" i="1" s="1"/>
  <c r="F94" i="1"/>
  <c r="F102" i="1"/>
  <c r="J94" i="1"/>
  <c r="J102" i="1" s="1"/>
  <c r="L94" i="1"/>
  <c r="L102" i="1" s="1"/>
  <c r="N104" i="1"/>
  <c r="N44" i="1"/>
  <c r="N36" i="1"/>
  <c r="N84" i="1"/>
  <c r="J81" i="1"/>
  <c r="D17" i="1"/>
  <c r="F81" i="1"/>
  <c r="H81" i="1"/>
  <c r="D81" i="1"/>
  <c r="F17" i="1"/>
  <c r="V133" i="1"/>
  <c r="Q133" i="1" s="1"/>
  <c r="V134" i="1"/>
  <c r="W134" i="1" s="1"/>
  <c r="V135" i="1"/>
  <c r="W135" i="1" s="1"/>
  <c r="Q135" i="1"/>
  <c r="V136" i="1"/>
  <c r="Q136" i="1" s="1"/>
  <c r="V137" i="1"/>
  <c r="Q137" i="1" s="1"/>
  <c r="V138" i="1"/>
  <c r="Q138" i="1" s="1"/>
  <c r="V139" i="1"/>
  <c r="V140" i="1"/>
  <c r="W140" i="1" s="1"/>
  <c r="V141" i="1"/>
  <c r="Q141" i="1" s="1"/>
  <c r="V147" i="1"/>
  <c r="W147" i="1" s="1"/>
  <c r="Q147" i="1"/>
  <c r="D128" i="1"/>
  <c r="D129" i="1" s="1"/>
  <c r="Q128" i="1"/>
  <c r="P128" i="1"/>
  <c r="P147" i="1"/>
  <c r="P141" i="1"/>
  <c r="P140" i="1"/>
  <c r="P139" i="1"/>
  <c r="P138" i="1"/>
  <c r="P137" i="1"/>
  <c r="P136" i="1"/>
  <c r="P135" i="1"/>
  <c r="P134" i="1"/>
  <c r="N139" i="1"/>
  <c r="N136" i="1"/>
  <c r="N133" i="1"/>
  <c r="N130" i="1"/>
  <c r="L47" i="1"/>
  <c r="L96" i="1" s="1"/>
  <c r="H47" i="1"/>
  <c r="J17" i="1"/>
  <c r="J47" i="1"/>
  <c r="H17" i="1"/>
  <c r="N35" i="1"/>
  <c r="D22" i="1"/>
  <c r="D24" i="1" s="1"/>
  <c r="W137" i="1"/>
  <c r="X137" i="1" s="1"/>
  <c r="S137" i="1" s="1"/>
  <c r="Q140" i="1"/>
  <c r="W128" i="1"/>
  <c r="R128" i="1" s="1"/>
  <c r="N127" i="1"/>
  <c r="N11" i="1"/>
  <c r="L17" i="1"/>
  <c r="J134" i="1"/>
  <c r="T130" i="1" s="1"/>
  <c r="F137" i="1" s="1"/>
  <c r="F138" i="1" s="1"/>
  <c r="L134" i="1"/>
  <c r="L135" i="1"/>
  <c r="D134" i="1"/>
  <c r="D135" i="1" s="1"/>
  <c r="J137" i="1"/>
  <c r="T131" i="1" s="1"/>
  <c r="F140" i="1" s="1"/>
  <c r="F141" i="1" s="1"/>
  <c r="L137" i="1"/>
  <c r="L138" i="1" s="1"/>
  <c r="D137" i="1"/>
  <c r="D138" i="1" s="1"/>
  <c r="H137" i="1"/>
  <c r="R131" i="1"/>
  <c r="H138" i="1"/>
  <c r="N43" i="1"/>
  <c r="N42" i="1"/>
  <c r="N41" i="1"/>
  <c r="N46" i="1"/>
  <c r="N79" i="1"/>
  <c r="N78" i="1"/>
  <c r="N40" i="1"/>
  <c r="N39" i="1"/>
  <c r="N38" i="1"/>
  <c r="N37" i="1"/>
  <c r="N64" i="1"/>
  <c r="N27" i="1"/>
  <c r="N16" i="1"/>
  <c r="N13" i="1"/>
  <c r="N10" i="1"/>
  <c r="N67" i="1"/>
  <c r="N65" i="1"/>
  <c r="J140" i="1"/>
  <c r="J141" i="1" s="1"/>
  <c r="F131" i="1"/>
  <c r="F132" i="1" s="1"/>
  <c r="L140" i="1"/>
  <c r="L141" i="1" s="1"/>
  <c r="H131" i="1"/>
  <c r="H132" i="1" s="1"/>
  <c r="J131" i="1"/>
  <c r="T129" i="1"/>
  <c r="F134" i="1" s="1"/>
  <c r="D140" i="1"/>
  <c r="D141" i="1" s="1"/>
  <c r="J132" i="1"/>
  <c r="L131" i="1"/>
  <c r="L132" i="1" s="1"/>
  <c r="W133" i="1"/>
  <c r="R133" i="1" s="1"/>
  <c r="P133" i="1"/>
  <c r="W132" i="1" l="1"/>
  <c r="X132" i="1" s="1"/>
  <c r="S132" i="1" s="1"/>
  <c r="H141" i="1"/>
  <c r="X134" i="1"/>
  <c r="S134" i="1" s="1"/>
  <c r="R134" i="1"/>
  <c r="J135" i="1"/>
  <c r="X128" i="1"/>
  <c r="Q134" i="1"/>
  <c r="W141" i="1"/>
  <c r="R141" i="1" s="1"/>
  <c r="W138" i="1"/>
  <c r="R138" i="1" s="1"/>
  <c r="N94" i="1"/>
  <c r="N52" i="1"/>
  <c r="L24" i="1"/>
  <c r="N81" i="1"/>
  <c r="J138" i="1"/>
  <c r="F128" i="1"/>
  <c r="F129" i="1" s="1"/>
  <c r="N115" i="1"/>
  <c r="N118" i="1"/>
  <c r="N120" i="1"/>
  <c r="J122" i="1"/>
  <c r="J124" i="1" s="1"/>
  <c r="W136" i="1"/>
  <c r="R136" i="1" s="1"/>
  <c r="N17" i="1"/>
  <c r="N112" i="1"/>
  <c r="Q146" i="1"/>
  <c r="N47" i="1"/>
  <c r="N102" i="1"/>
  <c r="N103" i="1"/>
  <c r="H22" i="1"/>
  <c r="H24" i="1" s="1"/>
  <c r="H98" i="1" s="1"/>
  <c r="H101" i="1" s="1"/>
  <c r="R144" i="1"/>
  <c r="N138" i="1"/>
  <c r="F96" i="1"/>
  <c r="N61" i="1"/>
  <c r="N19" i="1"/>
  <c r="Y137" i="1"/>
  <c r="T137" i="1" s="1"/>
  <c r="V148" i="1"/>
  <c r="D98" i="1"/>
  <c r="N131" i="1"/>
  <c r="D132" i="1"/>
  <c r="N132" i="1" s="1"/>
  <c r="R143" i="1"/>
  <c r="X143" i="1"/>
  <c r="S143" i="1" s="1"/>
  <c r="R146" i="1"/>
  <c r="X146" i="1"/>
  <c r="S146" i="1" s="1"/>
  <c r="R130" i="1"/>
  <c r="H135" i="1"/>
  <c r="R147" i="1"/>
  <c r="X147" i="1"/>
  <c r="S147" i="1" s="1"/>
  <c r="R145" i="1"/>
  <c r="X145" i="1"/>
  <c r="S145" i="1" s="1"/>
  <c r="N141" i="1"/>
  <c r="Y140" i="1"/>
  <c r="T140" i="1" s="1"/>
  <c r="R140" i="1"/>
  <c r="N134" i="1"/>
  <c r="F135" i="1"/>
  <c r="L98" i="1"/>
  <c r="L101" i="1" s="1"/>
  <c r="Y135" i="1"/>
  <c r="T135" i="1" s="1"/>
  <c r="R135" i="1"/>
  <c r="Y144" i="1"/>
  <c r="T144" i="1" s="1"/>
  <c r="F21" i="1"/>
  <c r="N140" i="1"/>
  <c r="Y132" i="1"/>
  <c r="Z132" i="1" s="1"/>
  <c r="U132" i="1" s="1"/>
  <c r="N137" i="1"/>
  <c r="X139" i="1"/>
  <c r="S139" i="1" s="1"/>
  <c r="J22" i="1"/>
  <c r="J24" i="1" s="1"/>
  <c r="J98" i="1" s="1"/>
  <c r="J101" i="1" s="1"/>
  <c r="R137" i="1"/>
  <c r="J96" i="1"/>
  <c r="N96" i="1" s="1"/>
  <c r="Q139" i="1"/>
  <c r="J21" i="1"/>
  <c r="Q142" i="1"/>
  <c r="W142" i="1"/>
  <c r="R142" i="1" s="1"/>
  <c r="Y133" i="1"/>
  <c r="T133" i="1" s="1"/>
  <c r="X135" i="1"/>
  <c r="S135" i="1" s="1"/>
  <c r="W139" i="1"/>
  <c r="R139" i="1" s="1"/>
  <c r="X133" i="1"/>
  <c r="H128" i="1"/>
  <c r="H129" i="1" s="1"/>
  <c r="Y134" i="1"/>
  <c r="X141" i="1"/>
  <c r="S141" i="1" s="1"/>
  <c r="Y146" i="1"/>
  <c r="T146" i="1" s="1"/>
  <c r="Y143" i="1"/>
  <c r="T143" i="1" s="1"/>
  <c r="H122" i="1"/>
  <c r="H124" i="1" s="1"/>
  <c r="X140" i="1"/>
  <c r="S140" i="1" s="1"/>
  <c r="F122" i="1"/>
  <c r="F124" i="1" s="1"/>
  <c r="N75" i="1"/>
  <c r="N68" i="1"/>
  <c r="N119" i="1"/>
  <c r="N116" i="1"/>
  <c r="D122" i="1"/>
  <c r="D124" i="1" s="1"/>
  <c r="N121" i="1"/>
  <c r="N114" i="1"/>
  <c r="Y147" i="1" l="1"/>
  <c r="T147" i="1" s="1"/>
  <c r="X136" i="1"/>
  <c r="N122" i="1"/>
  <c r="N124" i="1" s="1"/>
  <c r="S128" i="1"/>
  <c r="Z144" i="1"/>
  <c r="U144" i="1" s="1"/>
  <c r="Q148" i="1"/>
  <c r="Z137" i="1"/>
  <c r="U137" i="1" s="1"/>
  <c r="N135" i="1"/>
  <c r="Y128" i="1"/>
  <c r="W148" i="1"/>
  <c r="N21" i="1"/>
  <c r="X138" i="1"/>
  <c r="R132" i="1"/>
  <c r="R148" i="1" s="1"/>
  <c r="J105" i="1"/>
  <c r="J107" i="1" s="1"/>
  <c r="J109" i="1" s="1"/>
  <c r="Z140" i="1"/>
  <c r="U140" i="1" s="1"/>
  <c r="Z147" i="1"/>
  <c r="U147" i="1" s="1"/>
  <c r="S136" i="1"/>
  <c r="Y136" i="1"/>
  <c r="T136" i="1" s="1"/>
  <c r="Y139" i="1"/>
  <c r="T139" i="1" s="1"/>
  <c r="Y145" i="1"/>
  <c r="T145" i="1" s="1"/>
  <c r="Z143" i="1"/>
  <c r="U143" i="1" s="1"/>
  <c r="Z146" i="1"/>
  <c r="U146" i="1" s="1"/>
  <c r="S133" i="1"/>
  <c r="Z133" i="1"/>
  <c r="U133" i="1" s="1"/>
  <c r="T132" i="1"/>
  <c r="T134" i="1"/>
  <c r="Z134" i="1"/>
  <c r="U134" i="1" s="1"/>
  <c r="F22" i="1"/>
  <c r="L105" i="1"/>
  <c r="L107" i="1" s="1"/>
  <c r="L109" i="1"/>
  <c r="Z135" i="1"/>
  <c r="U135" i="1" s="1"/>
  <c r="X142" i="1"/>
  <c r="S142" i="1" s="1"/>
  <c r="D101" i="1"/>
  <c r="Z139" i="1"/>
  <c r="U139" i="1" s="1"/>
  <c r="Y141" i="1"/>
  <c r="T141" i="1" s="1"/>
  <c r="H105" i="1"/>
  <c r="H107" i="1" s="1"/>
  <c r="H109" i="1"/>
  <c r="Z136" i="1" l="1"/>
  <c r="U136" i="1" s="1"/>
  <c r="J128" i="1"/>
  <c r="T128" i="1"/>
  <c r="Z128" i="1"/>
  <c r="S138" i="1"/>
  <c r="S148" i="1" s="1"/>
  <c r="Y138" i="1"/>
  <c r="N22" i="1"/>
  <c r="F24" i="1"/>
  <c r="Y142" i="1"/>
  <c r="X148" i="1"/>
  <c r="Z141" i="1"/>
  <c r="U141" i="1" s="1"/>
  <c r="Z145" i="1"/>
  <c r="U145" i="1" s="1"/>
  <c r="D105" i="1"/>
  <c r="T138" i="1" l="1"/>
  <c r="Z138" i="1"/>
  <c r="U138" i="1" s="1"/>
  <c r="J129" i="1"/>
  <c r="U128" i="1"/>
  <c r="L128" i="1"/>
  <c r="L129" i="1" s="1"/>
  <c r="T142" i="1"/>
  <c r="T148" i="1" s="1"/>
  <c r="Y148" i="1"/>
  <c r="F98" i="1"/>
  <c r="N24" i="1"/>
  <c r="Z142" i="1"/>
  <c r="U142" i="1" s="1"/>
  <c r="U148" i="1" s="1"/>
  <c r="D107" i="1"/>
  <c r="D109" i="1" s="1"/>
  <c r="N129" i="1" l="1"/>
  <c r="N128" i="1"/>
  <c r="F101" i="1"/>
  <c r="N98" i="1"/>
  <c r="Z148" i="1"/>
  <c r="F105" i="1" l="1"/>
  <c r="N101" i="1"/>
  <c r="F107" i="1" l="1"/>
  <c r="F109" i="1" s="1"/>
  <c r="N109" i="1" s="1"/>
  <c r="N105" i="1"/>
  <c r="N107" i="1" s="1"/>
</calcChain>
</file>

<file path=xl/sharedStrings.xml><?xml version="1.0" encoding="utf-8"?>
<sst xmlns="http://schemas.openxmlformats.org/spreadsheetml/2006/main" count="180" uniqueCount="123">
  <si>
    <t>Office of Sponsored Programs</t>
  </si>
  <si>
    <t>Proposal Budget</t>
  </si>
  <si>
    <t>Name of Funder/Agency:</t>
  </si>
  <si>
    <t>Proposal Due Date:</t>
  </si>
  <si>
    <t>Object Code</t>
  </si>
  <si>
    <t>Budget Category</t>
  </si>
  <si>
    <t>Year 1</t>
  </si>
  <si>
    <t>Year 2</t>
  </si>
  <si>
    <t>Year 3</t>
  </si>
  <si>
    <t>Year 4</t>
  </si>
  <si>
    <t>Year 5</t>
  </si>
  <si>
    <t>PROJECT TOTAL</t>
  </si>
  <si>
    <t>Periodicals/publications</t>
  </si>
  <si>
    <t>Equipment Repair</t>
  </si>
  <si>
    <t>Other Supplies</t>
  </si>
  <si>
    <t>Office Supplies</t>
  </si>
  <si>
    <t>Postage Expenses</t>
  </si>
  <si>
    <t>Scholarship</t>
  </si>
  <si>
    <t>Printing</t>
  </si>
  <si>
    <t>Research Participant Fee</t>
  </si>
  <si>
    <t>Equipment Rental</t>
  </si>
  <si>
    <t>Travel Meals</t>
  </si>
  <si>
    <t>Travel Lodging</t>
  </si>
  <si>
    <t>Meetings/Conference Fees</t>
  </si>
  <si>
    <t>Seminars/Workshops</t>
  </si>
  <si>
    <t>Subscriptions</t>
  </si>
  <si>
    <t>Total</t>
  </si>
  <si>
    <t>Student Academic Activities</t>
  </si>
  <si>
    <t>Furn &amp; Equip Under 10K</t>
  </si>
  <si>
    <t>Furn &amp; Equip Over 10K</t>
  </si>
  <si>
    <t>Scholarship Education</t>
  </si>
  <si>
    <t>Marketing</t>
  </si>
  <si>
    <t>Advertising</t>
  </si>
  <si>
    <t>Special Events</t>
  </si>
  <si>
    <t>Indirect Cost Rate @</t>
  </si>
  <si>
    <t>Subtotal, Salaries &amp; Wages</t>
  </si>
  <si>
    <t>Subtotal, Fringe Benefits</t>
  </si>
  <si>
    <t>Subtotal, Contractual</t>
  </si>
  <si>
    <t>Participant Support Costs</t>
  </si>
  <si>
    <t>Number of Participants</t>
  </si>
  <si>
    <t>Cost per Participant</t>
  </si>
  <si>
    <t>Subrecipient Organization</t>
  </si>
  <si>
    <t>01</t>
  </si>
  <si>
    <t>Less than $25K</t>
  </si>
  <si>
    <t>Greater than $25K</t>
  </si>
  <si>
    <t>02</t>
  </si>
  <si>
    <t>03</t>
  </si>
  <si>
    <t>04</t>
  </si>
  <si>
    <t>05</t>
  </si>
  <si>
    <t>Subawards</t>
  </si>
  <si>
    <t>Subrecipient F&amp;A Cost Calculation</t>
  </si>
  <si>
    <t>Subs in Excess of First $25K (60270)</t>
  </si>
  <si>
    <t>Amt Applied to F&amp;A Base this Yr</t>
  </si>
  <si>
    <t>Total Subs in Excess of $25,000</t>
  </si>
  <si>
    <t>Subawards 1st $25,000</t>
  </si>
  <si>
    <t xml:space="preserve">Lease &amp; Rental Vehicles </t>
  </si>
  <si>
    <t>Faculty Salaries - AY</t>
  </si>
  <si>
    <t>Faculty Salaries - Summer</t>
  </si>
  <si>
    <t>CONTRACTUAL</t>
  </si>
  <si>
    <t>PROFESSIONAL SERVICES</t>
  </si>
  <si>
    <t>PARTICIPANT SUPPORT COSTS</t>
  </si>
  <si>
    <t>Subtotal, Other Direct Costs</t>
  </si>
  <si>
    <t>SALARIES &amp; WAGES</t>
  </si>
  <si>
    <t>FRINGE BENEFITS</t>
  </si>
  <si>
    <t>Subtotal, Professional Svcs</t>
  </si>
  <si>
    <t>Subtotal, Participant Support Costs</t>
  </si>
  <si>
    <t>EQUIPMENT &amp; SOFTWARE</t>
  </si>
  <si>
    <t>Subtotal, Equip/Software</t>
  </si>
  <si>
    <t>Student Salaries - AY</t>
  </si>
  <si>
    <t>Student Salaries - Summer</t>
  </si>
  <si>
    <t>Participant Support Costs - Summary</t>
  </si>
  <si>
    <t>Project Start Date:</t>
  </si>
  <si>
    <t>End Date:</t>
  </si>
  <si>
    <t>Hourly Salaries - AY</t>
  </si>
  <si>
    <t>Hourly Salaries - Summer</t>
  </si>
  <si>
    <t>Total Subawards</t>
  </si>
  <si>
    <t>FICA - Student Summer Salary</t>
  </si>
  <si>
    <t>Classroom materials &amp; Lab Supplies</t>
  </si>
  <si>
    <t xml:space="preserve">Fringe Benefits - Faculty &amp; Hourly </t>
  </si>
  <si>
    <t>Budget Period:</t>
  </si>
  <si>
    <r>
      <t xml:space="preserve">Outside Contractors - </t>
    </r>
    <r>
      <rPr>
        <i/>
        <sz val="11"/>
        <color rgb="FF000000"/>
        <rFont val="Calibri"/>
        <family val="2"/>
      </rPr>
      <t>Name</t>
    </r>
  </si>
  <si>
    <t>Name</t>
  </si>
  <si>
    <t>SUBAWARD</t>
  </si>
  <si>
    <r>
      <t xml:space="preserve">Prof Srvcs Other - </t>
    </r>
    <r>
      <rPr>
        <i/>
        <sz val="11"/>
        <color rgb="FF000000"/>
        <rFont val="Calibri"/>
        <family val="2"/>
      </rPr>
      <t>Name</t>
    </r>
  </si>
  <si>
    <t>Name of Principal Investigator (PI):</t>
  </si>
  <si>
    <t>Total Salary &amp; Benefits</t>
  </si>
  <si>
    <t>PAR - Meals</t>
  </si>
  <si>
    <t xml:space="preserve">PAR - Travel Lodging </t>
  </si>
  <si>
    <t>Non capital computer software</t>
  </si>
  <si>
    <t>Subtotal, Miscellaneous Expenses</t>
  </si>
  <si>
    <t>FICA - Faculty &amp; Hourly</t>
  </si>
  <si>
    <t>TOTAL DIRECT COSTS</t>
  </si>
  <si>
    <t>Total Direct Costs</t>
  </si>
  <si>
    <t>INDIRECT COST CALCULATION</t>
  </si>
  <si>
    <t>DOMESTIC TRAVEL</t>
  </si>
  <si>
    <t>Subtotal, Domestic Travel</t>
  </si>
  <si>
    <t>INTERNATIONAL TRAVEL</t>
  </si>
  <si>
    <t>Subtotal, International Travel</t>
  </si>
  <si>
    <t>TOTAL PROJECT COST</t>
  </si>
  <si>
    <t>Applies to Modified Total Direct Costs only</t>
  </si>
  <si>
    <t>Total Cost Base for Indirect Cost Rate</t>
  </si>
  <si>
    <t>Proposal Budget Details</t>
  </si>
  <si>
    <t>Travel - Airfare</t>
  </si>
  <si>
    <t>Travel - Ground transportation</t>
  </si>
  <si>
    <t>Catering / Sodexo</t>
  </si>
  <si>
    <t>PAR - Student Activities</t>
  </si>
  <si>
    <t xml:space="preserve">PAR - Participant Seminars/Workshops </t>
  </si>
  <si>
    <t>PAR - Travel Airfare</t>
  </si>
  <si>
    <t>PAR - Travel Ground transportation</t>
  </si>
  <si>
    <t>(F&amp;A rate effective 7/1/2019)</t>
  </si>
  <si>
    <t xml:space="preserve">PAR - Catering/Sodexo </t>
  </si>
  <si>
    <t xml:space="preserve">PAR - Non-Capital Supplies </t>
  </si>
  <si>
    <t>OTHER DIRECT COSTS</t>
  </si>
  <si>
    <t>Faculty Stipends</t>
  </si>
  <si>
    <t>PAR - Incentive Payments (Stipends)</t>
  </si>
  <si>
    <t>PAR - Student Scholarships</t>
  </si>
  <si>
    <t>Faculty</t>
  </si>
  <si>
    <t>Student</t>
  </si>
  <si>
    <t>Equipment</t>
  </si>
  <si>
    <t>Travel - Domestic</t>
  </si>
  <si>
    <t>NOTES</t>
  </si>
  <si>
    <t xml:space="preserve">Version: </t>
  </si>
  <si>
    <t xml:space="preserve">PAR - Supplies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</si>
</sst>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2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sz val="10"/>
      <color rgb="FF000000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u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9999"/>
        <bgColor rgb="FFFF9999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-0.249977111117893"/>
        <bgColor rgb="FFA8D08D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FF9999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6" fillId="0" borderId="5"/>
    <xf numFmtId="43" fontId="6" fillId="0" borderId="5" applyFont="0" applyFill="0" applyBorder="0" applyAlignment="0" applyProtection="0"/>
    <xf numFmtId="9" fontId="6" fillId="0" borderId="5" applyFont="0" applyFill="0" applyBorder="0" applyAlignment="0" applyProtection="0"/>
  </cellStyleXfs>
  <cellXfs count="203">
    <xf numFmtId="0" fontId="0" fillId="0" borderId="0" xfId="0" applyFont="1" applyAlignment="1"/>
    <xf numFmtId="0" fontId="0" fillId="0" borderId="0" xfId="0" applyFont="1" applyAlignment="1">
      <alignment horizontal="center"/>
    </xf>
    <xf numFmtId="43" fontId="0" fillId="0" borderId="0" xfId="0" applyNumberFormat="1" applyFont="1"/>
    <xf numFmtId="0" fontId="0" fillId="2" borderId="3" xfId="0" applyFont="1" applyFill="1" applyBorder="1"/>
    <xf numFmtId="43" fontId="0" fillId="2" borderId="3" xfId="0" applyNumberFormat="1" applyFont="1" applyFill="1" applyBorder="1"/>
    <xf numFmtId="164" fontId="0" fillId="2" borderId="3" xfId="0" applyNumberFormat="1" applyFont="1" applyFill="1" applyBorder="1"/>
    <xf numFmtId="43" fontId="0" fillId="2" borderId="4" xfId="0" applyNumberFormat="1" applyFont="1" applyFill="1" applyBorder="1"/>
    <xf numFmtId="0" fontId="0" fillId="0" borderId="0" xfId="0" applyFont="1" applyAlignment="1"/>
    <xf numFmtId="43" fontId="0" fillId="0" borderId="0" xfId="0" applyNumberFormat="1" applyFont="1" applyAlignment="1"/>
    <xf numFmtId="0" fontId="0" fillId="0" borderId="6" xfId="0" applyFont="1" applyBorder="1" applyAlignment="1"/>
    <xf numFmtId="43" fontId="0" fillId="0" borderId="6" xfId="0" applyNumberFormat="1" applyFont="1" applyBorder="1"/>
    <xf numFmtId="0" fontId="0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17" fontId="2" fillId="0" borderId="0" xfId="0" applyNumberFormat="1" applyFont="1" applyAlignment="1">
      <alignment wrapText="1"/>
    </xf>
    <xf numFmtId="0" fontId="0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0" fontId="0" fillId="0" borderId="0" xfId="0" quotePrefix="1" applyFont="1" applyAlignment="1">
      <alignment horizontal="left" wrapText="1"/>
    </xf>
    <xf numFmtId="0" fontId="0" fillId="2" borderId="3" xfId="0" applyFont="1" applyFill="1" applyBorder="1" applyAlignment="1">
      <alignment wrapText="1"/>
    </xf>
    <xf numFmtId="0" fontId="1" fillId="2" borderId="3" xfId="0" quotePrefix="1" applyFont="1" applyFill="1" applyBorder="1" applyAlignment="1">
      <alignment horizontal="right" wrapText="1"/>
    </xf>
    <xf numFmtId="0" fontId="0" fillId="3" borderId="10" xfId="0" applyFill="1" applyBorder="1"/>
    <xf numFmtId="0" fontId="0" fillId="3" borderId="5" xfId="0" applyFont="1" applyFill="1" applyBorder="1"/>
    <xf numFmtId="0" fontId="0" fillId="3" borderId="5" xfId="0" applyFill="1" applyBorder="1"/>
    <xf numFmtId="0" fontId="8" fillId="3" borderId="10" xfId="0" applyFont="1" applyFill="1" applyBorder="1" applyAlignment="1">
      <alignment horizontal="center"/>
    </xf>
    <xf numFmtId="43" fontId="0" fillId="3" borderId="5" xfId="0" applyNumberFormat="1" applyFont="1" applyFill="1" applyBorder="1" applyAlignment="1">
      <alignment horizontal="center"/>
    </xf>
    <xf numFmtId="43" fontId="0" fillId="3" borderId="5" xfId="1" applyFont="1" applyFill="1" applyBorder="1" applyAlignment="1">
      <alignment horizontal="center"/>
    </xf>
    <xf numFmtId="43" fontId="0" fillId="3" borderId="5" xfId="1" applyFont="1" applyFill="1" applyBorder="1"/>
    <xf numFmtId="43" fontId="0" fillId="3" borderId="6" xfId="1" applyFont="1" applyFill="1" applyBorder="1"/>
    <xf numFmtId="0" fontId="0" fillId="3" borderId="5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43" fontId="0" fillId="3" borderId="13" xfId="0" applyNumberFormat="1" applyFont="1" applyFill="1" applyBorder="1" applyAlignment="1">
      <alignment horizontal="center"/>
    </xf>
    <xf numFmtId="43" fontId="0" fillId="3" borderId="13" xfId="1" applyFont="1" applyFill="1" applyBorder="1"/>
    <xf numFmtId="43" fontId="0" fillId="3" borderId="14" xfId="1" applyFont="1" applyFill="1" applyBorder="1"/>
    <xf numFmtId="0" fontId="8" fillId="3" borderId="5" xfId="0" applyFont="1" applyFill="1" applyBorder="1" applyAlignment="1">
      <alignment horizontal="right" wrapText="1"/>
    </xf>
    <xf numFmtId="44" fontId="8" fillId="3" borderId="5" xfId="2" applyFont="1" applyFill="1" applyBorder="1"/>
    <xf numFmtId="0" fontId="8" fillId="3" borderId="5" xfId="0" applyFont="1" applyFill="1" applyBorder="1"/>
    <xf numFmtId="41" fontId="0" fillId="5" borderId="21" xfId="0" applyNumberFormat="1" applyFill="1" applyBorder="1" applyProtection="1"/>
    <xf numFmtId="41" fontId="0" fillId="5" borderId="21" xfId="0" applyNumberFormat="1" applyFill="1" applyBorder="1" applyAlignment="1" applyProtection="1"/>
    <xf numFmtId="0" fontId="0" fillId="0" borderId="5" xfId="0" applyFont="1" applyBorder="1" applyAlignment="1"/>
    <xf numFmtId="0" fontId="0" fillId="0" borderId="5" xfId="0" applyFont="1" applyBorder="1" applyAlignment="1">
      <alignment wrapText="1"/>
    </xf>
    <xf numFmtId="41" fontId="0" fillId="5" borderId="5" xfId="0" applyNumberFormat="1" applyFill="1" applyBorder="1" applyAlignment="1" applyProtection="1"/>
    <xf numFmtId="44" fontId="8" fillId="3" borderId="13" xfId="2" applyFont="1" applyFill="1" applyBorder="1"/>
    <xf numFmtId="0" fontId="0" fillId="6" borderId="5" xfId="0" applyFont="1" applyFill="1" applyBorder="1" applyAlignment="1"/>
    <xf numFmtId="41" fontId="0" fillId="6" borderId="5" xfId="0" applyNumberFormat="1" applyFill="1" applyBorder="1" applyProtection="1"/>
    <xf numFmtId="41" fontId="0" fillId="6" borderId="5" xfId="0" applyNumberFormat="1" applyFill="1" applyBorder="1" applyAlignment="1" applyProtection="1"/>
    <xf numFmtId="0" fontId="0" fillId="6" borderId="18" xfId="0" applyFont="1" applyFill="1" applyBorder="1" applyAlignment="1"/>
    <xf numFmtId="41" fontId="0" fillId="6" borderId="18" xfId="0" applyNumberFormat="1" applyFill="1" applyBorder="1" applyProtection="1">
      <protection locked="0"/>
    </xf>
    <xf numFmtId="41" fontId="0" fillId="6" borderId="18" xfId="0" applyNumberFormat="1" applyFill="1" applyBorder="1" applyAlignment="1" applyProtection="1">
      <protection locked="0"/>
    </xf>
    <xf numFmtId="41" fontId="0" fillId="6" borderId="6" xfId="0" applyNumberFormat="1" applyFill="1" applyBorder="1" applyProtection="1"/>
    <xf numFmtId="0" fontId="0" fillId="6" borderId="6" xfId="0" applyFont="1" applyFill="1" applyBorder="1" applyAlignment="1"/>
    <xf numFmtId="41" fontId="0" fillId="6" borderId="6" xfId="0" applyNumberFormat="1" applyFill="1" applyBorder="1" applyAlignment="1" applyProtection="1"/>
    <xf numFmtId="0" fontId="1" fillId="6" borderId="7" xfId="0" applyFont="1" applyFill="1" applyBorder="1" applyAlignment="1">
      <alignment horizontal="center"/>
    </xf>
    <xf numFmtId="0" fontId="0" fillId="6" borderId="26" xfId="0" quotePrefix="1" applyFill="1" applyBorder="1" applyAlignment="1" applyProtection="1">
      <alignment horizontal="center"/>
      <protection locked="0"/>
    </xf>
    <xf numFmtId="41" fontId="2" fillId="6" borderId="19" xfId="0" applyNumberFormat="1" applyFont="1" applyFill="1" applyBorder="1" applyAlignment="1" applyProtection="1"/>
    <xf numFmtId="0" fontId="0" fillId="6" borderId="8" xfId="0" quotePrefix="1" applyFill="1" applyBorder="1" applyAlignment="1" applyProtection="1">
      <alignment horizontal="center"/>
    </xf>
    <xf numFmtId="41" fontId="0" fillId="6" borderId="13" xfId="0" applyNumberFormat="1" applyFill="1" applyBorder="1" applyAlignment="1" applyProtection="1"/>
    <xf numFmtId="0" fontId="0" fillId="6" borderId="27" xfId="0" quotePrefix="1" applyFill="1" applyBorder="1" applyAlignment="1" applyProtection="1">
      <alignment horizontal="center"/>
    </xf>
    <xf numFmtId="41" fontId="0" fillId="6" borderId="14" xfId="0" applyNumberFormat="1" applyFill="1" applyBorder="1" applyAlignment="1" applyProtection="1"/>
    <xf numFmtId="0" fontId="0" fillId="6" borderId="9" xfId="0" quotePrefix="1" applyFill="1" applyBorder="1" applyAlignment="1" applyProtection="1">
      <alignment horizontal="center"/>
    </xf>
    <xf numFmtId="41" fontId="0" fillId="6" borderId="11" xfId="0" applyNumberFormat="1" applyFill="1" applyBorder="1" applyProtection="1"/>
    <xf numFmtId="0" fontId="0" fillId="6" borderId="11" xfId="0" applyFont="1" applyFill="1" applyBorder="1" applyAlignment="1"/>
    <xf numFmtId="41" fontId="0" fillId="6" borderId="11" xfId="0" applyNumberFormat="1" applyFill="1" applyBorder="1" applyAlignment="1" applyProtection="1"/>
    <xf numFmtId="41" fontId="0" fillId="6" borderId="15" xfId="0" applyNumberFormat="1" applyFill="1" applyBorder="1" applyAlignment="1" applyProtection="1"/>
    <xf numFmtId="43" fontId="0" fillId="0" borderId="5" xfId="0" applyNumberFormat="1" applyFont="1" applyBorder="1"/>
    <xf numFmtId="0" fontId="6" fillId="0" borderId="0" xfId="0" applyFont="1" applyAlignment="1">
      <alignment horizontal="left" wrapText="1"/>
    </xf>
    <xf numFmtId="43" fontId="0" fillId="0" borderId="6" xfId="1" applyFont="1" applyBorder="1" applyAlignment="1"/>
    <xf numFmtId="43" fontId="0" fillId="0" borderId="6" xfId="1" applyFont="1" applyBorder="1"/>
    <xf numFmtId="43" fontId="0" fillId="0" borderId="6" xfId="0" applyNumberFormat="1" applyFont="1" applyBorder="1" applyAlignment="1"/>
    <xf numFmtId="0" fontId="0" fillId="2" borderId="5" xfId="0" applyFont="1" applyFill="1" applyBorder="1"/>
    <xf numFmtId="164" fontId="0" fillId="2" borderId="5" xfId="0" applyNumberFormat="1" applyFont="1" applyFill="1" applyBorder="1"/>
    <xf numFmtId="43" fontId="0" fillId="2" borderId="5" xfId="0" applyNumberFormat="1" applyFont="1" applyFill="1" applyBorder="1"/>
    <xf numFmtId="0" fontId="6" fillId="2" borderId="3" xfId="0" quotePrefix="1" applyFont="1" applyFill="1" applyBorder="1" applyAlignment="1">
      <alignment horizontal="right" wrapText="1"/>
    </xf>
    <xf numFmtId="0" fontId="1" fillId="6" borderId="10" xfId="0" applyFont="1" applyFill="1" applyBorder="1" applyAlignment="1" applyProtection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9" fillId="4" borderId="21" xfId="0" applyFont="1" applyFill="1" applyBorder="1" applyAlignment="1" applyProtection="1">
      <alignment horizontal="center"/>
    </xf>
    <xf numFmtId="0" fontId="0" fillId="4" borderId="29" xfId="0" applyFill="1" applyBorder="1" applyAlignment="1" applyProtection="1">
      <alignment horizontal="center"/>
    </xf>
    <xf numFmtId="0" fontId="0" fillId="4" borderId="21" xfId="0" applyFill="1" applyBorder="1" applyAlignment="1" applyProtection="1">
      <alignment horizontal="center"/>
    </xf>
    <xf numFmtId="0" fontId="0" fillId="4" borderId="30" xfId="0" applyFill="1" applyBorder="1" applyAlignment="1" applyProtection="1">
      <alignment horizontal="center"/>
    </xf>
    <xf numFmtId="0" fontId="0" fillId="7" borderId="23" xfId="0" applyFill="1" applyBorder="1" applyAlignment="1" applyProtection="1">
      <alignment horizontal="right"/>
    </xf>
    <xf numFmtId="41" fontId="0" fillId="7" borderId="5" xfId="0" applyNumberFormat="1" applyFill="1" applyBorder="1" applyProtection="1"/>
    <xf numFmtId="41" fontId="0" fillId="5" borderId="25" xfId="0" applyNumberFormat="1" applyFill="1" applyBorder="1" applyAlignment="1" applyProtection="1"/>
    <xf numFmtId="41" fontId="0" fillId="5" borderId="18" xfId="0" applyNumberFormat="1" applyFill="1" applyBorder="1" applyAlignment="1" applyProtection="1"/>
    <xf numFmtId="41" fontId="0" fillId="5" borderId="24" xfId="0" applyNumberFormat="1" applyFill="1" applyBorder="1" applyAlignment="1" applyProtection="1"/>
    <xf numFmtId="0" fontId="0" fillId="5" borderId="22" xfId="0" applyFill="1" applyBorder="1" applyAlignment="1" applyProtection="1">
      <alignment horizontal="right"/>
    </xf>
    <xf numFmtId="41" fontId="0" fillId="7" borderId="20" xfId="0" applyNumberFormat="1" applyFill="1" applyBorder="1" applyAlignment="1" applyProtection="1"/>
    <xf numFmtId="0" fontId="2" fillId="0" borderId="23" xfId="0" applyFont="1" applyBorder="1" applyAlignment="1" applyProtection="1">
      <alignment horizontal="right"/>
    </xf>
    <xf numFmtId="41" fontId="0" fillId="7" borderId="29" xfId="0" applyNumberFormat="1" applyFill="1" applyBorder="1" applyProtection="1"/>
    <xf numFmtId="41" fontId="0" fillId="7" borderId="29" xfId="0" applyNumberFormat="1" applyFill="1" applyBorder="1" applyAlignment="1" applyProtection="1"/>
    <xf numFmtId="41" fontId="0" fillId="7" borderId="30" xfId="0" applyNumberFormat="1" applyFill="1" applyBorder="1" applyAlignment="1" applyProtection="1"/>
    <xf numFmtId="0" fontId="0" fillId="0" borderId="0" xfId="0" applyFont="1" applyAlignment="1"/>
    <xf numFmtId="0" fontId="6" fillId="0" borderId="0" xfId="0" applyFont="1" applyFill="1" applyAlignment="1">
      <alignment wrapText="1"/>
    </xf>
    <xf numFmtId="0" fontId="0" fillId="0" borderId="0" xfId="0" applyFont="1" applyAlignment="1"/>
    <xf numFmtId="0" fontId="0" fillId="0" borderId="0" xfId="0" applyFont="1" applyAlignment="1"/>
    <xf numFmtId="0" fontId="6" fillId="0" borderId="0" xfId="0" applyFont="1" applyAlignment="1"/>
    <xf numFmtId="0" fontId="0" fillId="3" borderId="6" xfId="0" applyFill="1" applyBorder="1"/>
    <xf numFmtId="0" fontId="0" fillId="3" borderId="14" xfId="0" applyFill="1" applyBorder="1"/>
    <xf numFmtId="43" fontId="0" fillId="2" borderId="31" xfId="0" applyNumberFormat="1" applyFont="1" applyFill="1" applyBorder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Fill="1" applyAlignment="1">
      <alignment horizontal="right" wrapText="1"/>
    </xf>
    <xf numFmtId="43" fontId="0" fillId="0" borderId="5" xfId="1" applyFont="1" applyBorder="1"/>
    <xf numFmtId="43" fontId="0" fillId="0" borderId="5" xfId="1" applyFont="1" applyBorder="1" applyAlignment="1"/>
    <xf numFmtId="0" fontId="1" fillId="0" borderId="0" xfId="0" applyFont="1" applyAlignment="1"/>
    <xf numFmtId="43" fontId="1" fillId="0" borderId="5" xfId="0" applyNumberFormat="1" applyFont="1" applyBorder="1"/>
    <xf numFmtId="43" fontId="1" fillId="0" borderId="0" xfId="0" applyNumberFormat="1" applyFont="1"/>
    <xf numFmtId="43" fontId="1" fillId="0" borderId="0" xfId="0" applyNumberFormat="1" applyFont="1" applyAlignment="1"/>
    <xf numFmtId="10" fontId="0" fillId="0" borderId="0" xfId="3" applyNumberFormat="1" applyFont="1" applyAlignment="1"/>
    <xf numFmtId="0" fontId="0" fillId="0" borderId="0" xfId="0" applyFont="1" applyFill="1" applyAlignment="1">
      <alignment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0" fillId="2" borderId="3" xfId="0" applyFont="1" applyFill="1" applyBorder="1" applyAlignment="1">
      <alignment horizontal="center"/>
    </xf>
    <xf numFmtId="0" fontId="0" fillId="3" borderId="8" xfId="0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0" fillId="0" borderId="5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wrapText="1"/>
    </xf>
    <xf numFmtId="0" fontId="0" fillId="3" borderId="0" xfId="0" applyFont="1" applyFill="1" applyAlignment="1">
      <alignment wrapText="1"/>
    </xf>
    <xf numFmtId="43" fontId="6" fillId="2" borderId="5" xfId="0" applyNumberFormat="1" applyFont="1" applyFill="1" applyBorder="1"/>
    <xf numFmtId="0" fontId="0" fillId="3" borderId="0" xfId="0" applyFont="1" applyFill="1" applyAlignment="1"/>
    <xf numFmtId="43" fontId="0" fillId="3" borderId="0" xfId="0" applyNumberFormat="1" applyFont="1" applyFill="1"/>
    <xf numFmtId="0" fontId="0" fillId="3" borderId="6" xfId="0" applyFont="1" applyFill="1" applyBorder="1" applyAlignment="1"/>
    <xf numFmtId="0" fontId="1" fillId="3" borderId="5" xfId="0" applyFont="1" applyFill="1" applyBorder="1" applyAlignment="1">
      <alignment horizontal="right" wrapText="1"/>
    </xf>
    <xf numFmtId="43" fontId="1" fillId="3" borderId="16" xfId="0" applyNumberFormat="1" applyFont="1" applyFill="1" applyBorder="1"/>
    <xf numFmtId="0" fontId="1" fillId="3" borderId="5" xfId="0" applyFont="1" applyFill="1" applyBorder="1"/>
    <xf numFmtId="43" fontId="1" fillId="3" borderId="17" xfId="0" applyNumberFormat="1" applyFont="1" applyFill="1" applyBorder="1"/>
    <xf numFmtId="43" fontId="1" fillId="0" borderId="6" xfId="0" applyNumberFormat="1" applyFont="1" applyBorder="1"/>
    <xf numFmtId="0" fontId="11" fillId="3" borderId="0" xfId="0" applyFont="1" applyFill="1" applyAlignment="1">
      <alignment horizontal="left" vertical="center"/>
    </xf>
    <xf numFmtId="0" fontId="1" fillId="2" borderId="3" xfId="0" quotePrefix="1" applyFont="1" applyFill="1" applyBorder="1" applyAlignment="1">
      <alignment horizontal="left"/>
    </xf>
    <xf numFmtId="0" fontId="12" fillId="0" borderId="0" xfId="0" applyFont="1" applyAlignment="1">
      <alignment horizontal="left" wrapText="1"/>
    </xf>
    <xf numFmtId="0" fontId="13" fillId="6" borderId="18" xfId="0" applyFont="1" applyFill="1" applyBorder="1" applyAlignment="1" applyProtection="1">
      <alignment horizontal="right"/>
      <protection locked="0"/>
    </xf>
    <xf numFmtId="0" fontId="0" fillId="0" borderId="0" xfId="0" applyFont="1" applyFill="1" applyAlignment="1"/>
    <xf numFmtId="43" fontId="1" fillId="0" borderId="0" xfId="0" applyNumberFormat="1" applyFont="1" applyFill="1"/>
    <xf numFmtId="0" fontId="0" fillId="3" borderId="0" xfId="0" applyFont="1" applyFill="1" applyBorder="1" applyAlignment="1"/>
    <xf numFmtId="43" fontId="0" fillId="3" borderId="0" xfId="0" applyNumberFormat="1" applyFont="1" applyFill="1" applyBorder="1"/>
    <xf numFmtId="43" fontId="0" fillId="3" borderId="6" xfId="0" applyNumberFormat="1" applyFont="1" applyFill="1" applyBorder="1" applyAlignment="1"/>
    <xf numFmtId="0" fontId="0" fillId="3" borderId="5" xfId="0" applyFont="1" applyFill="1" applyBorder="1" applyAlignment="1"/>
    <xf numFmtId="43" fontId="0" fillId="3" borderId="5" xfId="0" applyNumberFormat="1" applyFont="1" applyFill="1" applyBorder="1"/>
    <xf numFmtId="10" fontId="14" fillId="0" borderId="6" xfId="3" applyNumberFormat="1" applyFont="1" applyBorder="1" applyAlignment="1"/>
    <xf numFmtId="0" fontId="1" fillId="6" borderId="0" xfId="0" applyFont="1" applyFill="1" applyAlignment="1">
      <alignment horizontal="right" wrapText="1"/>
    </xf>
    <xf numFmtId="0" fontId="0" fillId="6" borderId="0" xfId="0" applyFont="1" applyFill="1" applyAlignment="1"/>
    <xf numFmtId="43" fontId="0" fillId="6" borderId="0" xfId="0" applyNumberFormat="1" applyFont="1" applyFill="1"/>
    <xf numFmtId="43" fontId="1" fillId="6" borderId="0" xfId="0" applyNumberFormat="1" applyFont="1" applyFill="1"/>
    <xf numFmtId="0" fontId="15" fillId="8" borderId="3" xfId="0" applyFont="1" applyFill="1" applyBorder="1" applyAlignment="1">
      <alignment horizontal="center" wrapText="1"/>
    </xf>
    <xf numFmtId="0" fontId="16" fillId="8" borderId="3" xfId="0" applyFont="1" applyFill="1" applyBorder="1"/>
    <xf numFmtId="0" fontId="15" fillId="8" borderId="6" xfId="0" applyFont="1" applyFill="1" applyBorder="1" applyAlignment="1">
      <alignment horizontal="center"/>
    </xf>
    <xf numFmtId="0" fontId="16" fillId="8" borderId="6" xfId="0" applyFont="1" applyFill="1" applyBorder="1"/>
    <xf numFmtId="0" fontId="15" fillId="8" borderId="5" xfId="0" applyFont="1" applyFill="1" applyBorder="1" applyAlignment="1">
      <alignment horizontal="center"/>
    </xf>
    <xf numFmtId="0" fontId="16" fillId="8" borderId="5" xfId="0" applyFont="1" applyFill="1" applyBorder="1"/>
    <xf numFmtId="0" fontId="4" fillId="0" borderId="0" xfId="0" applyFont="1" applyAlignment="1">
      <alignment horizontal="center" vertical="center"/>
    </xf>
    <xf numFmtId="0" fontId="0" fillId="0" borderId="0" xfId="0" applyNumberFormat="1" applyFont="1" applyAlignment="1">
      <alignment wrapText="1"/>
    </xf>
    <xf numFmtId="0" fontId="1" fillId="9" borderId="0" xfId="0" applyFont="1" applyFill="1" applyAlignment="1">
      <alignment horizontal="right" wrapText="1"/>
    </xf>
    <xf numFmtId="0" fontId="1" fillId="9" borderId="31" xfId="0" applyFont="1" applyFill="1" applyBorder="1" applyAlignment="1"/>
    <xf numFmtId="43" fontId="1" fillId="9" borderId="31" xfId="0" applyNumberFormat="1" applyFont="1" applyFill="1" applyBorder="1"/>
    <xf numFmtId="164" fontId="1" fillId="2" borderId="3" xfId="0" applyNumberFormat="1" applyFont="1" applyFill="1" applyBorder="1" applyAlignment="1">
      <alignment horizontal="center"/>
    </xf>
    <xf numFmtId="0" fontId="17" fillId="10" borderId="3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right" wrapText="1"/>
    </xf>
    <xf numFmtId="0" fontId="17" fillId="10" borderId="3" xfId="0" applyFont="1" applyFill="1" applyBorder="1"/>
    <xf numFmtId="43" fontId="3" fillId="10" borderId="4" xfId="0" applyNumberFormat="1" applyFont="1" applyFill="1" applyBorder="1"/>
    <xf numFmtId="0" fontId="6" fillId="2" borderId="28" xfId="0" quotePrefix="1" applyFont="1" applyFill="1" applyBorder="1" applyAlignment="1">
      <alignment horizontal="right" wrapText="1"/>
    </xf>
    <xf numFmtId="0" fontId="6" fillId="2" borderId="34" xfId="0" quotePrefix="1" applyFont="1" applyFill="1" applyBorder="1" applyAlignment="1">
      <alignment horizontal="right" wrapText="1"/>
    </xf>
    <xf numFmtId="0" fontId="6" fillId="2" borderId="23" xfId="0" quotePrefix="1" applyFont="1" applyFill="1" applyBorder="1" applyAlignment="1">
      <alignment horizontal="right" wrapText="1"/>
    </xf>
    <xf numFmtId="0" fontId="18" fillId="0" borderId="0" xfId="0" applyFont="1" applyAlignment="1"/>
    <xf numFmtId="0" fontId="0" fillId="2" borderId="3" xfId="0" applyFont="1" applyFill="1" applyBorder="1" applyAlignment="1">
      <alignment horizontal="right" wrapText="1"/>
    </xf>
    <xf numFmtId="0" fontId="0" fillId="0" borderId="21" xfId="0" applyFill="1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29" xfId="0" applyBorder="1" applyAlignment="1" applyProtection="1"/>
    <xf numFmtId="0" fontId="0" fillId="0" borderId="30" xfId="0" applyBorder="1" applyAlignment="1" applyProtection="1"/>
    <xf numFmtId="0" fontId="3" fillId="0" borderId="5" xfId="0" applyFont="1" applyBorder="1" applyAlignment="1">
      <alignment horizontal="right"/>
    </xf>
    <xf numFmtId="0" fontId="9" fillId="6" borderId="6" xfId="0" applyFont="1" applyFill="1" applyBorder="1" applyAlignment="1" applyProtection="1">
      <alignment horizontal="right"/>
    </xf>
    <xf numFmtId="0" fontId="1" fillId="0" borderId="0" xfId="0" applyFont="1" applyAlignment="1">
      <alignment horizontal="right"/>
    </xf>
    <xf numFmtId="0" fontId="0" fillId="0" borderId="6" xfId="0" applyFont="1" applyBorder="1" applyAlignment="1">
      <alignment horizontal="center"/>
    </xf>
    <xf numFmtId="0" fontId="0" fillId="0" borderId="28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vertical="center" wrapText="1"/>
    </xf>
    <xf numFmtId="0" fontId="9" fillId="4" borderId="21" xfId="0" applyFont="1" applyFill="1" applyBorder="1" applyAlignment="1" applyProtection="1">
      <alignment horizontal="center"/>
    </xf>
    <xf numFmtId="0" fontId="1" fillId="0" borderId="1" xfId="0" applyFont="1" applyBorder="1" applyAlignment="1">
      <alignment horizontal="left"/>
    </xf>
    <xf numFmtId="0" fontId="11" fillId="0" borderId="1" xfId="0" applyFont="1" applyBorder="1"/>
    <xf numFmtId="14" fontId="0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2" xfId="0" applyFont="1" applyBorder="1" applyAlignment="1">
      <alignment horizontal="right"/>
    </xf>
    <xf numFmtId="0" fontId="0" fillId="0" borderId="33" xfId="0" applyFont="1" applyBorder="1" applyAlignment="1">
      <alignment horizontal="center"/>
    </xf>
    <xf numFmtId="0" fontId="15" fillId="8" borderId="5" xfId="0" applyFont="1" applyFill="1" applyBorder="1" applyAlignment="1">
      <alignment horizontal="right" wrapText="1"/>
    </xf>
    <xf numFmtId="0" fontId="1" fillId="2" borderId="5" xfId="0" quotePrefix="1" applyFont="1" applyFill="1" applyBorder="1" applyAlignment="1">
      <alignment horizontal="right" wrapText="1"/>
    </xf>
    <xf numFmtId="0" fontId="1" fillId="0" borderId="0" xfId="0" applyFont="1" applyAlignment="1">
      <alignment horizontal="left"/>
    </xf>
    <xf numFmtId="0" fontId="15" fillId="8" borderId="3" xfId="0" applyFont="1" applyFill="1" applyBorder="1" applyAlignment="1">
      <alignment horizontal="center"/>
    </xf>
    <xf numFmtId="0" fontId="9" fillId="6" borderId="11" xfId="0" applyFont="1" applyFill="1" applyBorder="1" applyAlignment="1" applyProtection="1">
      <alignment horizontal="right"/>
    </xf>
    <xf numFmtId="0" fontId="9" fillId="6" borderId="5" xfId="0" applyFont="1" applyFill="1" applyBorder="1" applyAlignment="1" applyProtection="1">
      <alignment horizontal="right"/>
    </xf>
    <xf numFmtId="0" fontId="8" fillId="3" borderId="7" xfId="0" applyFont="1" applyFill="1" applyBorder="1" applyAlignment="1">
      <alignment horizontal="left" wrapText="1"/>
    </xf>
    <xf numFmtId="0" fontId="8" fillId="3" borderId="10" xfId="0" applyFont="1" applyFill="1" applyBorder="1" applyAlignment="1">
      <alignment horizontal="left" wrapText="1"/>
    </xf>
    <xf numFmtId="0" fontId="9" fillId="6" borderId="10" xfId="0" applyFont="1" applyFill="1" applyBorder="1" applyAlignment="1" applyProtection="1">
      <alignment horizontal="center"/>
    </xf>
    <xf numFmtId="0" fontId="6" fillId="6" borderId="10" xfId="0" applyFont="1" applyFill="1" applyBorder="1" applyAlignment="1" applyProtection="1"/>
    <xf numFmtId="0" fontId="0" fillId="2" borderId="28" xfId="0" applyFont="1" applyFill="1" applyBorder="1" applyAlignment="1">
      <alignment horizontal="center" wrapText="1"/>
    </xf>
    <xf numFmtId="0" fontId="0" fillId="2" borderId="34" xfId="0" applyFont="1" applyFill="1" applyBorder="1" applyAlignment="1">
      <alignment horizontal="center" wrapText="1"/>
    </xf>
    <xf numFmtId="0" fontId="0" fillId="2" borderId="23" xfId="0" applyFont="1" applyFill="1" applyBorder="1" applyAlignment="1">
      <alignment horizontal="center" wrapText="1"/>
    </xf>
    <xf numFmtId="0" fontId="19" fillId="0" borderId="0" xfId="0" applyFont="1" applyAlignment="1"/>
    <xf numFmtId="0" fontId="6" fillId="0" borderId="6" xfId="0" applyFont="1" applyBorder="1" applyAlignment="1"/>
    <xf numFmtId="0" fontId="0" fillId="0" borderId="5" xfId="0" applyNumberFormat="1" applyFont="1" applyFill="1" applyBorder="1" applyAlignment="1" applyProtection="1">
      <protection locked="0"/>
    </xf>
    <xf numFmtId="0" fontId="6" fillId="0" borderId="5" xfId="0" applyNumberFormat="1" applyFont="1" applyFill="1" applyBorder="1" applyAlignment="1" applyProtection="1">
      <protection locked="0"/>
    </xf>
  </cellXfs>
  <cellStyles count="7">
    <cellStyle name="Comma" xfId="1" builtinId="3"/>
    <cellStyle name="Comma 2" xfId="5" xr:uid="{00000000-0005-0000-0000-00002F000000}"/>
    <cellStyle name="Currency" xfId="2" builtinId="4"/>
    <cellStyle name="Normal" xfId="0" builtinId="0"/>
    <cellStyle name="Normal 2" xfId="4" xr:uid="{00000000-0005-0000-0000-000030000000}"/>
    <cellStyle name="Percent" xfId="3" builtinId="5"/>
    <cellStyle name="Percent 2" xfId="6" xr:uid="{00000000-0005-0000-0000-000031000000}"/>
  </cellStyles>
  <dxfs count="0"/>
  <tableStyles count="0" defaultTableStyle="TableStyleMedium2" defaultPivotStyle="PivotStyleLight16"/>
  <colors>
    <mruColors>
      <color rgb="FFFF7C80"/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20955</xdr:rowOff>
    </xdr:from>
    <xdr:ext cx="1857375" cy="485775"/>
    <xdr:pic>
      <xdr:nvPicPr>
        <xdr:cNvPr id="2" name="image1.jpg" descr="Primary Logo: MC Horizont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0955"/>
          <a:ext cx="1857375" cy="485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52"/>
  <sheetViews>
    <sheetView tabSelected="1" zoomScale="98" zoomScaleNormal="98" workbookViewId="0">
      <selection activeCell="B94" sqref="B94"/>
    </sheetView>
  </sheetViews>
  <sheetFormatPr defaultColWidth="14.44140625" defaultRowHeight="15" customHeight="1" x14ac:dyDescent="0.3"/>
  <cols>
    <col min="1" max="1" width="12.88671875" style="98" customWidth="1"/>
    <col min="2" max="2" width="33.33203125" style="11" customWidth="1"/>
    <col min="3" max="3" width="9.6640625" customWidth="1"/>
    <col min="4" max="4" width="13.33203125" customWidth="1"/>
    <col min="5" max="5" width="4.44140625" customWidth="1"/>
    <col min="6" max="6" width="13.33203125" customWidth="1"/>
    <col min="7" max="7" width="3.6640625" customWidth="1"/>
    <col min="8" max="8" width="11.5546875" customWidth="1"/>
    <col min="9" max="9" width="4" customWidth="1"/>
    <col min="10" max="10" width="12" customWidth="1"/>
    <col min="11" max="11" width="3.88671875" customWidth="1"/>
    <col min="12" max="12" width="11.5546875" customWidth="1"/>
    <col min="13" max="13" width="4.6640625" customWidth="1"/>
    <col min="14" max="14" width="16.5546875" customWidth="1"/>
    <col min="15" max="15" width="24.6640625" customWidth="1"/>
    <col min="16" max="16" width="9.109375" customWidth="1"/>
    <col min="17" max="25" width="8.6640625" customWidth="1"/>
    <col min="26" max="26" width="14.44140625" customWidth="1"/>
  </cols>
  <sheetData>
    <row r="1" spans="1:26" ht="26.4" customHeight="1" x14ac:dyDescent="0.3">
      <c r="A1" s="110"/>
      <c r="C1" s="172" t="s">
        <v>0</v>
      </c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</row>
    <row r="2" spans="1:26" ht="15.6" customHeight="1" x14ac:dyDescent="0.3">
      <c r="A2" s="110"/>
      <c r="C2" s="172" t="s">
        <v>1</v>
      </c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</row>
    <row r="3" spans="1:26" ht="14.4" x14ac:dyDescent="0.3">
      <c r="A3" s="110"/>
      <c r="B3" s="12" t="s">
        <v>84</v>
      </c>
      <c r="C3" s="179"/>
      <c r="D3" s="180"/>
      <c r="E3" s="180"/>
      <c r="F3" s="180"/>
      <c r="G3" s="180"/>
      <c r="H3" s="180"/>
      <c r="I3" s="180"/>
      <c r="O3" s="199" t="s">
        <v>121</v>
      </c>
    </row>
    <row r="4" spans="1:26" ht="14.4" x14ac:dyDescent="0.3">
      <c r="A4" s="110"/>
      <c r="B4" s="12" t="s">
        <v>2</v>
      </c>
      <c r="C4" s="183"/>
      <c r="D4" s="183"/>
      <c r="E4" s="183"/>
      <c r="F4" s="183"/>
      <c r="G4" s="183"/>
      <c r="H4" s="183"/>
      <c r="I4" s="183"/>
      <c r="J4" s="92"/>
    </row>
    <row r="5" spans="1:26" ht="14.4" x14ac:dyDescent="0.3">
      <c r="A5" s="110"/>
      <c r="B5" s="12" t="s">
        <v>3</v>
      </c>
      <c r="C5" s="181"/>
      <c r="D5" s="182"/>
      <c r="F5" s="184" t="s">
        <v>71</v>
      </c>
      <c r="G5" s="184"/>
      <c r="H5" s="185"/>
      <c r="I5" s="185"/>
      <c r="J5" s="174" t="s">
        <v>72</v>
      </c>
      <c r="K5" s="174"/>
      <c r="L5" s="175"/>
      <c r="M5" s="175"/>
    </row>
    <row r="6" spans="1:26" ht="7.2" customHeight="1" x14ac:dyDescent="0.3">
      <c r="B6" s="13"/>
      <c r="D6" s="1"/>
    </row>
    <row r="7" spans="1:26" ht="15.6" x14ac:dyDescent="0.3">
      <c r="A7" s="189" t="s">
        <v>4</v>
      </c>
      <c r="B7" s="147" t="s">
        <v>5</v>
      </c>
      <c r="C7" s="148"/>
      <c r="D7" s="149" t="s">
        <v>6</v>
      </c>
      <c r="E7" s="150"/>
      <c r="F7" s="149" t="s">
        <v>7</v>
      </c>
      <c r="G7" s="150"/>
      <c r="H7" s="149" t="s">
        <v>8</v>
      </c>
      <c r="I7" s="150"/>
      <c r="J7" s="149" t="s">
        <v>9</v>
      </c>
      <c r="K7" s="150"/>
      <c r="L7" s="149" t="s">
        <v>10</v>
      </c>
      <c r="M7" s="148"/>
      <c r="N7" s="189" t="s">
        <v>11</v>
      </c>
      <c r="O7" s="189" t="s">
        <v>120</v>
      </c>
    </row>
    <row r="8" spans="1:26" s="99" customFormat="1" ht="15.6" x14ac:dyDescent="0.3">
      <c r="A8" s="189"/>
      <c r="B8" s="186" t="s">
        <v>79</v>
      </c>
      <c r="C8" s="186"/>
      <c r="D8" s="151"/>
      <c r="E8" s="152"/>
      <c r="F8" s="151"/>
      <c r="G8" s="152"/>
      <c r="H8" s="151"/>
      <c r="I8" s="152"/>
      <c r="J8" s="151"/>
      <c r="K8" s="152"/>
      <c r="L8" s="151"/>
      <c r="M8" s="152"/>
      <c r="N8" s="189"/>
      <c r="O8" s="189"/>
    </row>
    <row r="9" spans="1:26" s="99" customFormat="1" ht="14.4" x14ac:dyDescent="0.3">
      <c r="A9" s="118" t="s">
        <v>62</v>
      </c>
      <c r="B9" s="15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26" ht="14.4" x14ac:dyDescent="0.3">
      <c r="A10" s="109">
        <v>6002</v>
      </c>
      <c r="B10" s="15" t="s">
        <v>56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>
        <f t="shared" ref="N10:N45" si="0">SUM(D10:M10)</f>
        <v>0</v>
      </c>
    </row>
    <row r="11" spans="1:26" s="92" customFormat="1" ht="14.4" x14ac:dyDescent="0.3">
      <c r="A11" s="109">
        <v>6002</v>
      </c>
      <c r="B11" s="15" t="s">
        <v>57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>
        <f t="shared" si="0"/>
        <v>0</v>
      </c>
    </row>
    <row r="12" spans="1:26" s="99" customFormat="1" ht="14.4" x14ac:dyDescent="0.3">
      <c r="A12" s="109"/>
      <c r="B12" s="15" t="s">
        <v>113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26" ht="14.4" x14ac:dyDescent="0.3">
      <c r="A13" s="109">
        <v>6003</v>
      </c>
      <c r="B13" s="15" t="s">
        <v>73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>
        <f t="shared" si="0"/>
        <v>0</v>
      </c>
    </row>
    <row r="14" spans="1:26" s="99" customFormat="1" ht="14.4" x14ac:dyDescent="0.3">
      <c r="A14" s="109">
        <v>6003</v>
      </c>
      <c r="B14" s="15" t="s">
        <v>74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f t="shared" si="0"/>
        <v>0</v>
      </c>
    </row>
    <row r="15" spans="1:26" s="99" customFormat="1" ht="14.4" x14ac:dyDescent="0.3">
      <c r="A15" s="109">
        <v>6004</v>
      </c>
      <c r="B15" s="15" t="s">
        <v>68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>
        <f t="shared" si="0"/>
        <v>0</v>
      </c>
    </row>
    <row r="16" spans="1:26" ht="14.4" x14ac:dyDescent="0.3">
      <c r="A16" s="109">
        <v>6004</v>
      </c>
      <c r="B16" s="15" t="s">
        <v>69</v>
      </c>
      <c r="C16" s="9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0</v>
      </c>
    </row>
    <row r="17" spans="1:16" ht="14.4" x14ac:dyDescent="0.3">
      <c r="A17" s="109"/>
      <c r="B17" s="12" t="s">
        <v>35</v>
      </c>
      <c r="D17" s="105">
        <f>SUM(D9:D16)</f>
        <v>0</v>
      </c>
      <c r="E17" s="105"/>
      <c r="F17" s="105">
        <f>SUM(F9:F16)</f>
        <v>0</v>
      </c>
      <c r="G17" s="105"/>
      <c r="H17" s="105">
        <f>SUM(H9:H16)</f>
        <v>0</v>
      </c>
      <c r="I17" s="105"/>
      <c r="J17" s="105">
        <f>SUM(J9:J16)</f>
        <v>0</v>
      </c>
      <c r="K17" s="105"/>
      <c r="L17" s="105">
        <f>SUM(L9:L16)</f>
        <v>0</v>
      </c>
      <c r="M17" s="105"/>
      <c r="N17" s="105">
        <f>SUM(D17:L17)</f>
        <v>0</v>
      </c>
      <c r="O17" s="8"/>
      <c r="P17" s="8"/>
    </row>
    <row r="18" spans="1:16" s="99" customFormat="1" ht="14.4" x14ac:dyDescent="0.3">
      <c r="A18" s="118" t="s">
        <v>63</v>
      </c>
      <c r="B18" s="1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8"/>
    </row>
    <row r="19" spans="1:16" ht="14.4" x14ac:dyDescent="0.3">
      <c r="A19" s="109">
        <v>6111</v>
      </c>
      <c r="B19" s="15" t="s">
        <v>90</v>
      </c>
      <c r="C19" s="107">
        <v>7.6499999999999999E-2</v>
      </c>
      <c r="D19" s="2">
        <f>+(D10+D11+D13+D14)*$C$19</f>
        <v>0</v>
      </c>
      <c r="E19" s="2"/>
      <c r="F19" s="2">
        <f>+(F10+F11+F13+F14)*$C$19</f>
        <v>0</v>
      </c>
      <c r="G19" s="2"/>
      <c r="H19" s="2">
        <f>+(H10+H11+H13+H14)*$C$19</f>
        <v>0</v>
      </c>
      <c r="I19" s="2"/>
      <c r="J19" s="2">
        <f>+(J10+J11+J13+J14)*$C$19</f>
        <v>0</v>
      </c>
      <c r="K19" s="2"/>
      <c r="L19" s="2">
        <f>+(L10+L11+L13+L14)*$C$19</f>
        <v>0</v>
      </c>
      <c r="M19" s="2"/>
      <c r="N19" s="2">
        <f t="shared" si="0"/>
        <v>0</v>
      </c>
      <c r="P19" s="8"/>
    </row>
    <row r="20" spans="1:16" s="99" customFormat="1" ht="14.4" x14ac:dyDescent="0.3">
      <c r="A20" s="109">
        <v>6111</v>
      </c>
      <c r="B20" s="15" t="s">
        <v>76</v>
      </c>
      <c r="C20" s="107">
        <v>7.6499999999999999E-2</v>
      </c>
      <c r="D20" s="2">
        <f>+$C$20*D16</f>
        <v>0</v>
      </c>
      <c r="E20" s="2"/>
      <c r="F20" s="2">
        <f>+$C$20*F16</f>
        <v>0</v>
      </c>
      <c r="G20" s="2"/>
      <c r="H20" s="2">
        <f>+$C$20*H16</f>
        <v>0</v>
      </c>
      <c r="I20" s="2"/>
      <c r="J20" s="2">
        <f>+$C$20*J16</f>
        <v>0</v>
      </c>
      <c r="K20" s="2"/>
      <c r="L20" s="2">
        <f>+$C$20*L16</f>
        <v>0</v>
      </c>
      <c r="M20" s="2"/>
      <c r="N20" s="2">
        <f t="shared" si="0"/>
        <v>0</v>
      </c>
    </row>
    <row r="21" spans="1:16" ht="15" customHeight="1" x14ac:dyDescent="0.3">
      <c r="A21" s="112">
        <v>6112</v>
      </c>
      <c r="B21" s="63" t="s">
        <v>78</v>
      </c>
      <c r="C21" s="142">
        <f>19.97%-C19</f>
        <v>0.12319999999999999</v>
      </c>
      <c r="D21" s="10">
        <f>(+D10+D11+D13+D14)*$C$21</f>
        <v>0</v>
      </c>
      <c r="E21" s="10"/>
      <c r="F21" s="10">
        <f>(+F10+F11+F13+F14)*$C$21</f>
        <v>0</v>
      </c>
      <c r="G21" s="10"/>
      <c r="H21" s="10">
        <f>(+H10+H11+H13+H14)*$C$21</f>
        <v>0</v>
      </c>
      <c r="I21" s="10"/>
      <c r="J21" s="10">
        <f>(+J10+J11+J13+J14)*$C$21</f>
        <v>0</v>
      </c>
      <c r="K21" s="10"/>
      <c r="L21" s="10">
        <f>(+L10+L11+L13+L14)*$C$21</f>
        <v>0</v>
      </c>
      <c r="M21" s="10"/>
      <c r="N21" s="10">
        <f t="shared" si="0"/>
        <v>0</v>
      </c>
    </row>
    <row r="22" spans="1:16" ht="14.4" x14ac:dyDescent="0.3">
      <c r="A22" s="109"/>
      <c r="B22" s="12" t="s">
        <v>36</v>
      </c>
      <c r="D22" s="105">
        <f>SUM(D19:D21)</f>
        <v>0</v>
      </c>
      <c r="E22" s="105"/>
      <c r="F22" s="105">
        <f>SUM(F19:F21)</f>
        <v>0</v>
      </c>
      <c r="G22" s="105"/>
      <c r="H22" s="105">
        <f>SUM(H19:H21)</f>
        <v>0</v>
      </c>
      <c r="I22" s="105"/>
      <c r="J22" s="105">
        <f>SUM(J19:J21)</f>
        <v>0</v>
      </c>
      <c r="K22" s="105"/>
      <c r="L22" s="105">
        <f>SUM(L19:L21)</f>
        <v>0</v>
      </c>
      <c r="M22" s="105"/>
      <c r="N22" s="105">
        <f>SUM(D22:L22)</f>
        <v>0</v>
      </c>
      <c r="O22" s="8"/>
    </row>
    <row r="23" spans="1:16" s="99" customFormat="1" ht="14.4" x14ac:dyDescent="0.3">
      <c r="A23" s="109"/>
      <c r="B23" s="12"/>
      <c r="C23" s="9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8"/>
    </row>
    <row r="24" spans="1:16" s="99" customFormat="1" ht="14.4" x14ac:dyDescent="0.3">
      <c r="A24" s="109"/>
      <c r="B24" s="143" t="s">
        <v>85</v>
      </c>
      <c r="C24" s="144"/>
      <c r="D24" s="146">
        <f>+D17+D22</f>
        <v>0</v>
      </c>
      <c r="E24" s="146"/>
      <c r="F24" s="146">
        <f>+F17+F22</f>
        <v>0</v>
      </c>
      <c r="G24" s="146"/>
      <c r="H24" s="146">
        <f>+H17+H22</f>
        <v>0</v>
      </c>
      <c r="I24" s="146"/>
      <c r="J24" s="146">
        <f>+J17+J22</f>
        <v>0</v>
      </c>
      <c r="K24" s="146"/>
      <c r="L24" s="146">
        <f>+L17+L22</f>
        <v>0</v>
      </c>
      <c r="M24" s="146"/>
      <c r="N24" s="146">
        <f>SUM(D24:L24)</f>
        <v>0</v>
      </c>
      <c r="O24" s="8"/>
    </row>
    <row r="25" spans="1:16" s="99" customFormat="1" ht="14.4" x14ac:dyDescent="0.3">
      <c r="A25" s="109"/>
      <c r="B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8"/>
    </row>
    <row r="26" spans="1:16" s="99" customFormat="1" ht="14.4" x14ac:dyDescent="0.3">
      <c r="A26" s="118" t="s">
        <v>112</v>
      </c>
      <c r="B26" s="1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8"/>
    </row>
    <row r="27" spans="1:16" ht="14.4" x14ac:dyDescent="0.3">
      <c r="A27" s="109">
        <v>6221</v>
      </c>
      <c r="B27" s="11" t="s">
        <v>12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>
        <f t="shared" si="0"/>
        <v>0</v>
      </c>
    </row>
    <row r="28" spans="1:16" ht="14.4" x14ac:dyDescent="0.3">
      <c r="A28" s="109">
        <v>6224</v>
      </c>
      <c r="B28" s="11" t="s">
        <v>13</v>
      </c>
      <c r="C28" s="99"/>
      <c r="D28" s="2"/>
      <c r="E28" s="2"/>
      <c r="F28" s="2"/>
      <c r="G28" s="2"/>
      <c r="H28" s="2"/>
      <c r="I28" s="2"/>
      <c r="J28" s="2"/>
      <c r="K28" s="2"/>
      <c r="L28" s="2"/>
      <c r="M28" s="2"/>
      <c r="N28" s="2">
        <f t="shared" ref="N28:N34" si="1">SUM(D28:M28)</f>
        <v>0</v>
      </c>
    </row>
    <row r="29" spans="1:16" ht="14.4" x14ac:dyDescent="0.3">
      <c r="A29" s="109">
        <v>6330</v>
      </c>
      <c r="B29" s="154" t="s">
        <v>14</v>
      </c>
      <c r="C29" s="99"/>
      <c r="D29" s="2"/>
      <c r="E29" s="2"/>
      <c r="F29" s="2"/>
      <c r="G29" s="2"/>
      <c r="H29" s="2"/>
      <c r="I29" s="2"/>
      <c r="J29" s="2"/>
      <c r="K29" s="2"/>
      <c r="L29" s="2"/>
      <c r="M29" s="2"/>
      <c r="N29" s="2">
        <f t="shared" si="1"/>
        <v>0</v>
      </c>
    </row>
    <row r="30" spans="1:16" ht="14.4" x14ac:dyDescent="0.3">
      <c r="A30" s="109">
        <v>6331</v>
      </c>
      <c r="B30" s="201" t="s">
        <v>15</v>
      </c>
      <c r="C30" s="99"/>
      <c r="D30" s="2"/>
      <c r="E30" s="2"/>
      <c r="F30" s="2"/>
      <c r="G30" s="2"/>
      <c r="H30" s="2"/>
      <c r="I30" s="2"/>
      <c r="J30" s="2"/>
      <c r="K30" s="2"/>
      <c r="L30" s="2"/>
      <c r="M30" s="2"/>
      <c r="N30" s="2">
        <f t="shared" si="1"/>
        <v>0</v>
      </c>
    </row>
    <row r="31" spans="1:16" ht="14.4" x14ac:dyDescent="0.3">
      <c r="A31" s="109">
        <v>6332</v>
      </c>
      <c r="B31" s="201" t="s">
        <v>16</v>
      </c>
      <c r="C31" s="99"/>
      <c r="D31" s="2"/>
      <c r="E31" s="2"/>
      <c r="F31" s="2"/>
      <c r="G31" s="2"/>
      <c r="H31" s="2"/>
      <c r="I31" s="2"/>
      <c r="J31" s="2"/>
      <c r="K31" s="2"/>
      <c r="L31" s="2"/>
      <c r="M31" s="2"/>
      <c r="N31" s="2">
        <f t="shared" si="1"/>
        <v>0</v>
      </c>
      <c r="O31" s="93"/>
    </row>
    <row r="32" spans="1:16" ht="14.4" x14ac:dyDescent="0.3">
      <c r="A32" s="109">
        <v>6333</v>
      </c>
      <c r="B32" s="202" t="s">
        <v>77</v>
      </c>
      <c r="C32" s="99"/>
      <c r="D32" s="2"/>
      <c r="E32" s="2"/>
      <c r="F32" s="2"/>
      <c r="G32" s="2"/>
      <c r="H32" s="2"/>
      <c r="I32" s="2"/>
      <c r="J32" s="2"/>
      <c r="K32" s="2"/>
      <c r="L32" s="2"/>
      <c r="M32" s="2"/>
      <c r="N32" s="2">
        <f t="shared" si="1"/>
        <v>0</v>
      </c>
    </row>
    <row r="33" spans="1:14" ht="14.4" x14ac:dyDescent="0.3">
      <c r="A33" s="113">
        <v>6334</v>
      </c>
      <c r="B33" s="108" t="s">
        <v>17</v>
      </c>
      <c r="C33" s="99"/>
      <c r="D33" s="2"/>
      <c r="E33" s="2"/>
      <c r="F33" s="2"/>
      <c r="G33" s="2"/>
      <c r="H33" s="2"/>
      <c r="I33" s="2"/>
      <c r="J33" s="2"/>
      <c r="K33" s="2"/>
      <c r="L33" s="2"/>
      <c r="M33" s="2"/>
      <c r="N33" s="2">
        <f t="shared" si="1"/>
        <v>0</v>
      </c>
    </row>
    <row r="34" spans="1:14" ht="14.4" x14ac:dyDescent="0.3">
      <c r="A34" s="113">
        <v>6337</v>
      </c>
      <c r="B34" s="90" t="s">
        <v>104</v>
      </c>
      <c r="C34" s="99"/>
      <c r="D34" s="2"/>
      <c r="E34" s="2"/>
      <c r="F34" s="2"/>
      <c r="G34" s="2"/>
      <c r="H34" s="2"/>
      <c r="I34" s="2"/>
      <c r="J34" s="2"/>
      <c r="K34" s="2"/>
      <c r="L34" s="2"/>
      <c r="M34" s="2"/>
      <c r="N34" s="2">
        <f t="shared" si="1"/>
        <v>0</v>
      </c>
    </row>
    <row r="35" spans="1:14" ht="15.75" customHeight="1" x14ac:dyDescent="0.3">
      <c r="A35" s="113">
        <v>6338</v>
      </c>
      <c r="B35" s="108" t="s">
        <v>18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>
        <f t="shared" si="0"/>
        <v>0</v>
      </c>
    </row>
    <row r="36" spans="1:14" ht="15.75" customHeight="1" x14ac:dyDescent="0.3">
      <c r="A36" s="113">
        <v>6449</v>
      </c>
      <c r="B36" s="108" t="s">
        <v>19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>
        <f t="shared" si="0"/>
        <v>0</v>
      </c>
    </row>
    <row r="37" spans="1:14" ht="15.75" customHeight="1" x14ac:dyDescent="0.3">
      <c r="A37" s="109">
        <v>6640</v>
      </c>
      <c r="B37" s="11" t="s">
        <v>23</v>
      </c>
      <c r="C37" s="37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>
        <f t="shared" ref="N37:N43" si="2">SUM(D37:M37)</f>
        <v>0</v>
      </c>
    </row>
    <row r="38" spans="1:14" ht="15.75" customHeight="1" x14ac:dyDescent="0.3">
      <c r="A38" s="109">
        <v>6662</v>
      </c>
      <c r="B38" s="11" t="s">
        <v>24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>
        <f t="shared" si="2"/>
        <v>0</v>
      </c>
    </row>
    <row r="39" spans="1:14" ht="15.75" customHeight="1" x14ac:dyDescent="0.3">
      <c r="A39" s="109">
        <v>6664</v>
      </c>
      <c r="B39" s="11" t="s">
        <v>25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>
        <f t="shared" si="2"/>
        <v>0</v>
      </c>
    </row>
    <row r="40" spans="1:14" ht="15.75" customHeight="1" x14ac:dyDescent="0.3">
      <c r="A40" s="109">
        <v>6668</v>
      </c>
      <c r="B40" s="11" t="s">
        <v>27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>
        <f t="shared" si="2"/>
        <v>0</v>
      </c>
    </row>
    <row r="41" spans="1:14" ht="15.75" customHeight="1" x14ac:dyDescent="0.3">
      <c r="A41" s="109">
        <v>6992</v>
      </c>
      <c r="B41" s="11" t="s">
        <v>31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>
        <f t="shared" si="2"/>
        <v>0</v>
      </c>
    </row>
    <row r="42" spans="1:14" ht="15.75" customHeight="1" x14ac:dyDescent="0.3">
      <c r="A42" s="109">
        <v>6994</v>
      </c>
      <c r="B42" s="11" t="s">
        <v>32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>
        <f t="shared" si="2"/>
        <v>0</v>
      </c>
    </row>
    <row r="43" spans="1:14" ht="15.75" customHeight="1" x14ac:dyDescent="0.3">
      <c r="A43" s="109">
        <v>6995</v>
      </c>
      <c r="B43" s="11" t="s">
        <v>33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>
        <f t="shared" si="2"/>
        <v>0</v>
      </c>
    </row>
    <row r="44" spans="1:14" ht="15.75" customHeight="1" x14ac:dyDescent="0.3">
      <c r="A44" s="109">
        <v>6455</v>
      </c>
      <c r="B44" s="16" t="s">
        <v>20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>
        <f t="shared" si="0"/>
        <v>0</v>
      </c>
    </row>
    <row r="45" spans="1:14" ht="15" customHeight="1" x14ac:dyDescent="0.3">
      <c r="A45" s="109">
        <v>6460</v>
      </c>
      <c r="B45" s="90" t="s">
        <v>55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2">
        <f t="shared" si="0"/>
        <v>0</v>
      </c>
    </row>
    <row r="46" spans="1:14" ht="15.75" customHeight="1" x14ac:dyDescent="0.3">
      <c r="A46" s="109">
        <v>6741</v>
      </c>
      <c r="B46" s="11" t="s">
        <v>30</v>
      </c>
      <c r="C46" s="9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>
        <f t="shared" ref="N46" si="3">SUM(D46:M46)</f>
        <v>0</v>
      </c>
    </row>
    <row r="47" spans="1:14" s="99" customFormat="1" ht="18" customHeight="1" x14ac:dyDescent="0.3">
      <c r="A47" s="109"/>
      <c r="B47" s="100" t="s">
        <v>89</v>
      </c>
      <c r="D47" s="106">
        <f>SUM(D27:D46)</f>
        <v>0</v>
      </c>
      <c r="E47" s="103"/>
      <c r="F47" s="106">
        <f>SUM(F27:F46)</f>
        <v>0</v>
      </c>
      <c r="G47" s="103"/>
      <c r="H47" s="106">
        <f>SUM(H27:H46)</f>
        <v>0</v>
      </c>
      <c r="I47" s="103"/>
      <c r="J47" s="106">
        <f>SUM(J27:J46)</f>
        <v>0</v>
      </c>
      <c r="K47" s="103"/>
      <c r="L47" s="106">
        <f>SUM(L27:L46)</f>
        <v>0</v>
      </c>
      <c r="M47" s="103"/>
      <c r="N47" s="106">
        <f>SUM(D47:L47)</f>
        <v>0</v>
      </c>
    </row>
    <row r="48" spans="1:14" s="99" customFormat="1" ht="18" customHeight="1" x14ac:dyDescent="0.3">
      <c r="A48" s="109"/>
      <c r="B48" s="90"/>
    </row>
    <row r="49" spans="1:15" s="99" customFormat="1" ht="18.600000000000001" customHeight="1" x14ac:dyDescent="0.3">
      <c r="A49" s="118" t="s">
        <v>59</v>
      </c>
      <c r="B49" s="90"/>
    </row>
    <row r="50" spans="1:15" ht="15.75" customHeight="1" x14ac:dyDescent="0.3">
      <c r="A50" s="109">
        <v>6551</v>
      </c>
      <c r="B50" s="15" t="s">
        <v>83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>
        <f>SUM(D50:L50)</f>
        <v>0</v>
      </c>
    </row>
    <row r="51" spans="1:15" s="97" customFormat="1" ht="15.75" customHeight="1" x14ac:dyDescent="0.3">
      <c r="A51" s="109">
        <v>6551</v>
      </c>
      <c r="B51" s="15" t="s">
        <v>83</v>
      </c>
      <c r="C51" s="9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>
        <f>SUM(D51:L51)</f>
        <v>0</v>
      </c>
    </row>
    <row r="52" spans="1:15" s="99" customFormat="1" ht="15.75" customHeight="1" x14ac:dyDescent="0.3">
      <c r="A52" s="109"/>
      <c r="B52" s="12" t="s">
        <v>64</v>
      </c>
      <c r="D52" s="105">
        <f>SUM(D50:D51)</f>
        <v>0</v>
      </c>
      <c r="E52" s="105"/>
      <c r="F52" s="105">
        <f>SUM(F50:F51)</f>
        <v>0</v>
      </c>
      <c r="G52" s="105"/>
      <c r="H52" s="105">
        <f>SUM(H50:H51)</f>
        <v>0</v>
      </c>
      <c r="I52" s="105"/>
      <c r="J52" s="105">
        <f>SUM(J50:J51)</f>
        <v>0</v>
      </c>
      <c r="K52" s="105"/>
      <c r="L52" s="105">
        <f>SUM(L50:L51)</f>
        <v>0</v>
      </c>
      <c r="M52" s="105"/>
      <c r="N52" s="105">
        <f>SUM(D52:L52)</f>
        <v>0</v>
      </c>
    </row>
    <row r="53" spans="1:15" s="99" customFormat="1" ht="15.75" customHeight="1" x14ac:dyDescent="0.3">
      <c r="A53" s="109"/>
      <c r="B53" s="15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5" s="99" customFormat="1" ht="15.75" customHeight="1" x14ac:dyDescent="0.3">
      <c r="A54" s="118" t="s">
        <v>58</v>
      </c>
      <c r="B54" s="15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5" s="7" customFormat="1" ht="15.75" customHeight="1" x14ac:dyDescent="0.3">
      <c r="A55" s="109">
        <v>6554</v>
      </c>
      <c r="B55" s="15" t="s">
        <v>80</v>
      </c>
      <c r="C55" s="37"/>
      <c r="D55" s="62"/>
      <c r="E55" s="62"/>
      <c r="F55" s="2"/>
      <c r="G55" s="62"/>
      <c r="H55" s="2"/>
      <c r="I55" s="62"/>
      <c r="J55" s="2"/>
      <c r="K55" s="62"/>
      <c r="L55" s="2"/>
      <c r="M55" s="62"/>
      <c r="N55" s="2">
        <f>SUM(D55:L55)</f>
        <v>0</v>
      </c>
    </row>
    <row r="56" spans="1:15" s="99" customFormat="1" ht="15.75" customHeight="1" x14ac:dyDescent="0.3">
      <c r="A56" s="109">
        <v>6554</v>
      </c>
      <c r="B56" s="15" t="s">
        <v>80</v>
      </c>
      <c r="C56" s="37"/>
      <c r="D56" s="62"/>
      <c r="E56" s="62"/>
      <c r="F56" s="2"/>
      <c r="G56" s="62"/>
      <c r="H56" s="2"/>
      <c r="I56" s="62"/>
      <c r="J56" s="2"/>
      <c r="K56" s="62"/>
      <c r="L56" s="2"/>
      <c r="M56" s="62"/>
      <c r="N56" s="2">
        <f t="shared" ref="N56:N59" si="4">SUM(D56:L56)</f>
        <v>0</v>
      </c>
    </row>
    <row r="57" spans="1:15" s="7" customFormat="1" ht="15.75" customHeight="1" x14ac:dyDescent="0.3">
      <c r="A57" s="109">
        <v>6554</v>
      </c>
      <c r="B57" s="15" t="s">
        <v>80</v>
      </c>
      <c r="C57" s="37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2">
        <f t="shared" si="4"/>
        <v>0</v>
      </c>
    </row>
    <row r="58" spans="1:15" s="7" customFormat="1" ht="15.75" customHeight="1" x14ac:dyDescent="0.3">
      <c r="A58" s="153" t="s">
        <v>82</v>
      </c>
      <c r="B58" s="133" t="s">
        <v>81</v>
      </c>
      <c r="C58" s="37"/>
      <c r="D58" s="62"/>
      <c r="E58" s="101"/>
      <c r="F58" s="62"/>
      <c r="G58" s="102"/>
      <c r="H58" s="62"/>
      <c r="I58" s="102"/>
      <c r="J58" s="62"/>
      <c r="K58" s="102"/>
      <c r="L58" s="62"/>
      <c r="M58" s="37"/>
      <c r="N58" s="2">
        <f t="shared" si="4"/>
        <v>0</v>
      </c>
    </row>
    <row r="59" spans="1:15" s="99" customFormat="1" ht="15.75" customHeight="1" x14ac:dyDescent="0.3">
      <c r="A59" s="153" t="s">
        <v>82</v>
      </c>
      <c r="B59" s="133" t="s">
        <v>81</v>
      </c>
      <c r="C59" s="37"/>
      <c r="D59" s="62">
        <v>0</v>
      </c>
      <c r="E59" s="101"/>
      <c r="F59" s="62">
        <v>0</v>
      </c>
      <c r="G59" s="102"/>
      <c r="H59" s="62"/>
      <c r="I59" s="102"/>
      <c r="J59" s="62"/>
      <c r="K59" s="102"/>
      <c r="L59" s="62"/>
      <c r="M59" s="37"/>
      <c r="N59" s="2">
        <f t="shared" si="4"/>
        <v>0</v>
      </c>
    </row>
    <row r="60" spans="1:15" s="99" customFormat="1" ht="15.75" customHeight="1" x14ac:dyDescent="0.3">
      <c r="A60" s="153" t="s">
        <v>82</v>
      </c>
      <c r="B60" s="133" t="s">
        <v>81</v>
      </c>
      <c r="C60" s="9"/>
      <c r="D60" s="10">
        <v>0</v>
      </c>
      <c r="E60" s="65"/>
      <c r="F60" s="10">
        <v>0</v>
      </c>
      <c r="G60" s="64"/>
      <c r="H60" s="10"/>
      <c r="I60" s="64"/>
      <c r="J60" s="10"/>
      <c r="K60" s="64"/>
      <c r="L60" s="10"/>
      <c r="M60" s="9"/>
      <c r="N60" s="66">
        <f>SUM(D60:M60)</f>
        <v>0</v>
      </c>
    </row>
    <row r="61" spans="1:15" ht="15.75" customHeight="1" x14ac:dyDescent="0.3">
      <c r="A61" s="111"/>
      <c r="B61" s="12" t="s">
        <v>37</v>
      </c>
      <c r="D61" s="105">
        <f>SUM(D55:D60)</f>
        <v>0</v>
      </c>
      <c r="E61" s="105"/>
      <c r="F61" s="105">
        <f>SUM(F55:F60)</f>
        <v>0</v>
      </c>
      <c r="G61" s="105"/>
      <c r="H61" s="105">
        <f>SUM(H55:H60)</f>
        <v>0</v>
      </c>
      <c r="I61" s="105"/>
      <c r="J61" s="105">
        <f>SUM(J55:J60)</f>
        <v>0</v>
      </c>
      <c r="K61" s="105"/>
      <c r="L61" s="105">
        <f>SUM(L55:L60)</f>
        <v>0</v>
      </c>
      <c r="M61" s="105"/>
      <c r="N61" s="105">
        <f>SUM(N55:N60)</f>
        <v>0</v>
      </c>
      <c r="O61" s="8"/>
    </row>
    <row r="62" spans="1:15" s="99" customFormat="1" ht="15.75" customHeight="1" x14ac:dyDescent="0.3">
      <c r="A62" s="111"/>
      <c r="B62" s="1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8"/>
    </row>
    <row r="63" spans="1:15" s="99" customFormat="1" ht="15.75" customHeight="1" x14ac:dyDescent="0.3">
      <c r="A63" s="118" t="s">
        <v>94</v>
      </c>
      <c r="B63" s="14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8"/>
    </row>
    <row r="64" spans="1:15" ht="15.75" customHeight="1" x14ac:dyDescent="0.3">
      <c r="A64" s="109">
        <v>6610</v>
      </c>
      <c r="B64" s="11" t="s">
        <v>21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>
        <f t="shared" ref="N64:N80" si="5">SUM(D64:M64)</f>
        <v>0</v>
      </c>
    </row>
    <row r="65" spans="1:15" ht="15.75" customHeight="1" x14ac:dyDescent="0.3">
      <c r="A65" s="109">
        <v>6620</v>
      </c>
      <c r="B65" s="11" t="s">
        <v>22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>
        <f t="shared" si="5"/>
        <v>0</v>
      </c>
    </row>
    <row r="66" spans="1:15" s="99" customFormat="1" ht="15.75" customHeight="1" x14ac:dyDescent="0.3">
      <c r="A66" s="109">
        <v>6661</v>
      </c>
      <c r="B66" s="15" t="s">
        <v>102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>
        <f t="shared" si="5"/>
        <v>0</v>
      </c>
    </row>
    <row r="67" spans="1:15" ht="15.75" customHeight="1" x14ac:dyDescent="0.3">
      <c r="A67" s="109">
        <v>6661</v>
      </c>
      <c r="B67" s="15" t="s">
        <v>103</v>
      </c>
      <c r="C67" s="9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>
        <f t="shared" si="5"/>
        <v>0</v>
      </c>
      <c r="O67" s="8"/>
    </row>
    <row r="68" spans="1:15" s="99" customFormat="1" ht="15.75" customHeight="1" x14ac:dyDescent="0.3">
      <c r="A68" s="98"/>
      <c r="B68" s="12" t="s">
        <v>95</v>
      </c>
      <c r="C68" s="37"/>
      <c r="D68" s="104">
        <f>SUM(D64:D67)</f>
        <v>0</v>
      </c>
      <c r="E68" s="104"/>
      <c r="F68" s="104">
        <f>SUM(F64:F67)</f>
        <v>0</v>
      </c>
      <c r="G68" s="104"/>
      <c r="H68" s="104">
        <f>SUM(H64:H67)</f>
        <v>0</v>
      </c>
      <c r="I68" s="104"/>
      <c r="J68" s="104">
        <f>SUM(J64:J67)</f>
        <v>0</v>
      </c>
      <c r="K68" s="104"/>
      <c r="L68" s="104">
        <f>SUM(L64:L67)</f>
        <v>0</v>
      </c>
      <c r="M68" s="104"/>
      <c r="N68" s="104">
        <f>SUM(N64:N67)</f>
        <v>0</v>
      </c>
      <c r="O68" s="8"/>
    </row>
    <row r="69" spans="1:15" s="99" customFormat="1" ht="15.75" customHeight="1" x14ac:dyDescent="0.3">
      <c r="A69" s="98"/>
      <c r="B69" s="12"/>
      <c r="C69" s="37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8"/>
    </row>
    <row r="70" spans="1:15" s="99" customFormat="1" ht="15.75" customHeight="1" x14ac:dyDescent="0.3">
      <c r="A70" s="188" t="s">
        <v>96</v>
      </c>
      <c r="B70" s="188"/>
      <c r="C70" s="37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8"/>
    </row>
    <row r="71" spans="1:15" s="99" customFormat="1" ht="15.75" customHeight="1" x14ac:dyDescent="0.3">
      <c r="A71" s="109">
        <v>6610</v>
      </c>
      <c r="B71" s="11" t="s">
        <v>21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>
        <f t="shared" ref="N71:N74" si="6">SUM(D71:M71)</f>
        <v>0</v>
      </c>
      <c r="O71" s="8"/>
    </row>
    <row r="72" spans="1:15" s="99" customFormat="1" ht="15.75" customHeight="1" x14ac:dyDescent="0.3">
      <c r="A72" s="109">
        <v>6620</v>
      </c>
      <c r="B72" s="11" t="s">
        <v>22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>
        <f t="shared" si="6"/>
        <v>0</v>
      </c>
      <c r="O72" s="8"/>
    </row>
    <row r="73" spans="1:15" s="99" customFormat="1" ht="15.75" customHeight="1" x14ac:dyDescent="0.3">
      <c r="A73" s="109">
        <v>6661</v>
      </c>
      <c r="B73" s="15" t="s">
        <v>102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>
        <f t="shared" si="6"/>
        <v>0</v>
      </c>
      <c r="O73" s="8"/>
    </row>
    <row r="74" spans="1:15" s="99" customFormat="1" ht="15.75" customHeight="1" x14ac:dyDescent="0.3">
      <c r="A74" s="109">
        <v>6661</v>
      </c>
      <c r="B74" s="15" t="s">
        <v>103</v>
      </c>
      <c r="C74" s="9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>
        <f t="shared" si="6"/>
        <v>0</v>
      </c>
      <c r="O74" s="8"/>
    </row>
    <row r="75" spans="1:15" s="99" customFormat="1" ht="15.75" customHeight="1" x14ac:dyDescent="0.3">
      <c r="A75" s="98"/>
      <c r="B75" s="12" t="s">
        <v>97</v>
      </c>
      <c r="C75" s="37"/>
      <c r="D75" s="104">
        <f>SUM(D71:D74)</f>
        <v>0</v>
      </c>
      <c r="E75" s="104"/>
      <c r="F75" s="104">
        <f>SUM(F71:F74)</f>
        <v>0</v>
      </c>
      <c r="G75" s="104"/>
      <c r="H75" s="104">
        <f>SUM(H71:H74)</f>
        <v>0</v>
      </c>
      <c r="I75" s="104"/>
      <c r="J75" s="104">
        <f>SUM(J71:J74)</f>
        <v>0</v>
      </c>
      <c r="K75" s="104"/>
      <c r="L75" s="104">
        <f>SUM(L71:L74)</f>
        <v>0</v>
      </c>
      <c r="M75" s="104"/>
      <c r="N75" s="104">
        <f>SUM(N71:N74)</f>
        <v>0</v>
      </c>
      <c r="O75" s="8"/>
    </row>
    <row r="76" spans="1:15" s="99" customFormat="1" ht="15.75" customHeight="1" x14ac:dyDescent="0.3">
      <c r="A76" s="98"/>
      <c r="B76" s="12"/>
      <c r="C76" s="37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8"/>
    </row>
    <row r="77" spans="1:15" s="99" customFormat="1" ht="15.75" customHeight="1" x14ac:dyDescent="0.3">
      <c r="A77" s="118" t="s">
        <v>66</v>
      </c>
      <c r="B77" s="11"/>
      <c r="C77" s="37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8"/>
    </row>
    <row r="78" spans="1:15" ht="15.75" customHeight="1" x14ac:dyDescent="0.3">
      <c r="A78" s="109">
        <v>6669</v>
      </c>
      <c r="B78" s="15" t="s">
        <v>88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>
        <f t="shared" si="5"/>
        <v>0</v>
      </c>
    </row>
    <row r="79" spans="1:15" ht="15.75" customHeight="1" x14ac:dyDescent="0.3">
      <c r="A79" s="109">
        <v>6670</v>
      </c>
      <c r="B79" s="11" t="s">
        <v>28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>
        <f t="shared" si="5"/>
        <v>0</v>
      </c>
    </row>
    <row r="80" spans="1:15" ht="15.75" customHeight="1" x14ac:dyDescent="0.3">
      <c r="A80" s="109">
        <v>6680</v>
      </c>
      <c r="B80" s="11" t="s">
        <v>29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>
        <f t="shared" si="5"/>
        <v>0</v>
      </c>
    </row>
    <row r="81" spans="1:14" s="99" customFormat="1" ht="15.75" customHeight="1" x14ac:dyDescent="0.3">
      <c r="A81" s="98"/>
      <c r="B81" s="12" t="s">
        <v>67</v>
      </c>
      <c r="D81" s="105">
        <f>SUM(D78:D80)</f>
        <v>0</v>
      </c>
      <c r="E81" s="105"/>
      <c r="F81" s="105">
        <f>SUM(F78:F80)</f>
        <v>0</v>
      </c>
      <c r="G81" s="105"/>
      <c r="H81" s="105">
        <f>SUM(H78:H80)</f>
        <v>0</v>
      </c>
      <c r="I81" s="105"/>
      <c r="J81" s="105">
        <f>SUM(J78:J80)</f>
        <v>0</v>
      </c>
      <c r="K81" s="105"/>
      <c r="L81" s="105">
        <f>SUM(L78:L80)</f>
        <v>0</v>
      </c>
      <c r="M81" s="105"/>
      <c r="N81" s="105">
        <f>SUM(D81:L81)</f>
        <v>0</v>
      </c>
    </row>
    <row r="82" spans="1:14" s="99" customFormat="1" ht="15.75" customHeight="1" x14ac:dyDescent="0.3">
      <c r="A82" s="109"/>
      <c r="B82" s="1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s="99" customFormat="1" ht="15.75" customHeight="1" x14ac:dyDescent="0.3">
      <c r="A83" s="131" t="s">
        <v>60</v>
      </c>
      <c r="B83" s="121"/>
      <c r="C83" s="123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</row>
    <row r="84" spans="1:14" s="91" customFormat="1" ht="14.4" x14ac:dyDescent="0.3">
      <c r="A84" s="119"/>
      <c r="B84" s="120" t="s">
        <v>115</v>
      </c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>
        <f>SUM(D84:M84)</f>
        <v>0</v>
      </c>
    </row>
    <row r="85" spans="1:14" s="99" customFormat="1" ht="14.4" x14ac:dyDescent="0.3">
      <c r="A85" s="119">
        <v>6905</v>
      </c>
      <c r="B85" s="120" t="s">
        <v>114</v>
      </c>
      <c r="C85" s="123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</row>
    <row r="86" spans="1:14" s="7" customFormat="1" ht="14.4" x14ac:dyDescent="0.3">
      <c r="A86" s="119"/>
      <c r="B86" s="120" t="s">
        <v>110</v>
      </c>
      <c r="C86" s="137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24">
        <f t="shared" ref="N86:N92" si="7">SUM(D86:M86)</f>
        <v>0</v>
      </c>
    </row>
    <row r="87" spans="1:14" s="99" customFormat="1" ht="14.4" x14ac:dyDescent="0.3">
      <c r="A87" s="119"/>
      <c r="B87" s="120" t="s">
        <v>86</v>
      </c>
      <c r="C87" s="140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24">
        <f t="shared" si="7"/>
        <v>0</v>
      </c>
    </row>
    <row r="88" spans="1:14" s="99" customFormat="1" ht="14.4" x14ac:dyDescent="0.3">
      <c r="A88" s="119"/>
      <c r="B88" s="120" t="s">
        <v>87</v>
      </c>
      <c r="C88" s="140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24">
        <f t="shared" si="7"/>
        <v>0</v>
      </c>
    </row>
    <row r="89" spans="1:14" s="99" customFormat="1" ht="14.4" x14ac:dyDescent="0.3">
      <c r="A89" s="119"/>
      <c r="B89" s="120" t="s">
        <v>107</v>
      </c>
      <c r="C89" s="140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24"/>
    </row>
    <row r="90" spans="1:14" s="7" customFormat="1" ht="14.4" x14ac:dyDescent="0.3">
      <c r="A90" s="119"/>
      <c r="B90" s="120" t="s">
        <v>108</v>
      </c>
      <c r="C90" s="123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>
        <f t="shared" si="7"/>
        <v>0</v>
      </c>
    </row>
    <row r="91" spans="1:14" s="99" customFormat="1" ht="14.4" x14ac:dyDescent="0.3">
      <c r="A91" s="119"/>
      <c r="B91" s="120" t="s">
        <v>105</v>
      </c>
      <c r="C91" s="123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>
        <f t="shared" si="7"/>
        <v>0</v>
      </c>
    </row>
    <row r="92" spans="1:14" s="7" customFormat="1" ht="14.4" x14ac:dyDescent="0.3">
      <c r="A92" s="119"/>
      <c r="B92" s="120" t="s">
        <v>106</v>
      </c>
      <c r="C92" s="123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>
        <f t="shared" si="7"/>
        <v>0</v>
      </c>
    </row>
    <row r="93" spans="1:14" ht="14.4" x14ac:dyDescent="0.3">
      <c r="A93" s="119">
        <v>6925</v>
      </c>
      <c r="B93" s="120" t="s">
        <v>122</v>
      </c>
      <c r="C93" s="125"/>
      <c r="D93" s="139"/>
      <c r="E93" s="125"/>
      <c r="F93" s="139"/>
      <c r="G93" s="125"/>
      <c r="H93" s="139"/>
      <c r="I93" s="125"/>
      <c r="J93" s="139"/>
      <c r="K93" s="125"/>
      <c r="L93" s="139"/>
      <c r="M93" s="125"/>
      <c r="N93" s="139">
        <v>0</v>
      </c>
    </row>
    <row r="94" spans="1:14" s="99" customFormat="1" ht="15.75" customHeight="1" x14ac:dyDescent="0.3">
      <c r="A94" s="113"/>
      <c r="B94" s="100" t="s">
        <v>65</v>
      </c>
      <c r="C94" s="135"/>
      <c r="D94" s="136">
        <f>SUM(D84:D93)</f>
        <v>0</v>
      </c>
      <c r="E94" s="136"/>
      <c r="F94" s="136">
        <f>SUM(F84:F93)</f>
        <v>0</v>
      </c>
      <c r="G94" s="136"/>
      <c r="H94" s="136">
        <f>SUM(H84:H93)</f>
        <v>0</v>
      </c>
      <c r="I94" s="136"/>
      <c r="J94" s="136">
        <f>SUM(J84:J93)</f>
        <v>0</v>
      </c>
      <c r="K94" s="136"/>
      <c r="L94" s="136">
        <f>SUM(L84:L93)</f>
        <v>0</v>
      </c>
      <c r="M94" s="136"/>
      <c r="N94" s="136">
        <f>SUM(D94:L94)</f>
        <v>0</v>
      </c>
    </row>
    <row r="95" spans="1:14" s="99" customFormat="1" ht="12" customHeight="1" x14ac:dyDescent="0.3">
      <c r="A95" s="109"/>
      <c r="B95" s="11"/>
      <c r="C95" s="9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1:14" s="99" customFormat="1" ht="16.8" customHeight="1" x14ac:dyDescent="0.3">
      <c r="A96" s="109"/>
      <c r="B96" s="143" t="s">
        <v>61</v>
      </c>
      <c r="C96" s="144"/>
      <c r="D96" s="145">
        <f>+D47+D52+D61+D68+D75+D81+D94</f>
        <v>0</v>
      </c>
      <c r="E96" s="145"/>
      <c r="F96" s="145">
        <f>+F47+F52+F61+F68+F75+F81+F94</f>
        <v>0</v>
      </c>
      <c r="G96" s="145"/>
      <c r="H96" s="145">
        <f>+H47+H52+H61+H68+H75+H81+H94</f>
        <v>0</v>
      </c>
      <c r="I96" s="145"/>
      <c r="J96" s="145">
        <f>+J47+J52+J61+J68+J75+J81+J94</f>
        <v>0</v>
      </c>
      <c r="K96" s="145"/>
      <c r="L96" s="145">
        <f>+L47+L52+L61+L68+L75+L81+L94</f>
        <v>0</v>
      </c>
      <c r="M96" s="145"/>
      <c r="N96" s="146">
        <f>SUM(D96:L96)</f>
        <v>0</v>
      </c>
    </row>
    <row r="97" spans="1:15" s="99" customFormat="1" ht="7.2" customHeight="1" x14ac:dyDescent="0.3">
      <c r="A97" s="109"/>
      <c r="B97" s="1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5" ht="15.75" customHeight="1" thickBot="1" x14ac:dyDescent="0.35">
      <c r="A98" s="113"/>
      <c r="B98" s="155" t="s">
        <v>91</v>
      </c>
      <c r="C98" s="156"/>
      <c r="D98" s="157">
        <f>+D24+D96</f>
        <v>0</v>
      </c>
      <c r="E98" s="156"/>
      <c r="F98" s="157">
        <f>+F24+F96</f>
        <v>0</v>
      </c>
      <c r="G98" s="156"/>
      <c r="H98" s="157">
        <f>+H24+H96</f>
        <v>0</v>
      </c>
      <c r="I98" s="156"/>
      <c r="J98" s="157">
        <f>+J24+J96</f>
        <v>0</v>
      </c>
      <c r="K98" s="156"/>
      <c r="L98" s="157">
        <f>+L24+L96</f>
        <v>0</v>
      </c>
      <c r="M98" s="156"/>
      <c r="N98" s="157">
        <f>SUM(D98:L98)</f>
        <v>0</v>
      </c>
      <c r="O98" s="8"/>
    </row>
    <row r="99" spans="1:15" ht="15.75" customHeight="1" thickTop="1" x14ac:dyDescent="0.3"/>
    <row r="100" spans="1:15" ht="15.75" customHeight="1" x14ac:dyDescent="0.3">
      <c r="A100" s="132" t="s">
        <v>93</v>
      </c>
      <c r="B100" s="17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4"/>
    </row>
    <row r="101" spans="1:15" ht="15.75" customHeight="1" x14ac:dyDescent="0.3">
      <c r="A101" s="114"/>
      <c r="B101" s="70" t="s">
        <v>92</v>
      </c>
      <c r="C101" s="5"/>
      <c r="D101" s="4">
        <f>+D98</f>
        <v>0</v>
      </c>
      <c r="E101" s="3"/>
      <c r="F101" s="4">
        <f>+F98</f>
        <v>0</v>
      </c>
      <c r="G101" s="3"/>
      <c r="H101" s="4">
        <f>+H98</f>
        <v>0</v>
      </c>
      <c r="I101" s="3"/>
      <c r="J101" s="4">
        <f>+J98</f>
        <v>0</v>
      </c>
      <c r="K101" s="3"/>
      <c r="L101" s="4">
        <f>+L98</f>
        <v>0</v>
      </c>
      <c r="M101" s="3"/>
      <c r="N101" s="4">
        <f>SUM(D101:L101)</f>
        <v>0</v>
      </c>
    </row>
    <row r="102" spans="1:15" s="92" customFormat="1" ht="21.6" customHeight="1" x14ac:dyDescent="0.3">
      <c r="A102" s="196" t="s">
        <v>99</v>
      </c>
      <c r="B102" s="163" t="s">
        <v>38</v>
      </c>
      <c r="C102" s="68"/>
      <c r="D102" s="69">
        <f>+D94</f>
        <v>0</v>
      </c>
      <c r="E102" s="67"/>
      <c r="F102" s="69">
        <f>+F94</f>
        <v>0</v>
      </c>
      <c r="G102" s="67"/>
      <c r="H102" s="69">
        <f>+H94</f>
        <v>0</v>
      </c>
      <c r="I102" s="67"/>
      <c r="J102" s="69">
        <f>+J94</f>
        <v>0</v>
      </c>
      <c r="K102" s="67"/>
      <c r="L102" s="69">
        <f>+L94</f>
        <v>0</v>
      </c>
      <c r="M102" s="67"/>
      <c r="N102" s="4">
        <f>SUM(D102:L102)</f>
        <v>0</v>
      </c>
    </row>
    <row r="103" spans="1:15" s="92" customFormat="1" ht="20.399999999999999" customHeight="1" x14ac:dyDescent="0.3">
      <c r="A103" s="197"/>
      <c r="B103" s="164" t="s">
        <v>75</v>
      </c>
      <c r="C103" s="68"/>
      <c r="D103" s="122">
        <f>SUM(D58:D60)</f>
        <v>0</v>
      </c>
      <c r="E103" s="67"/>
      <c r="F103" s="122">
        <f>SUM(F58:F60)</f>
        <v>0</v>
      </c>
      <c r="G103" s="67"/>
      <c r="H103" s="122">
        <f>SUM(H58:H60)</f>
        <v>0</v>
      </c>
      <c r="I103" s="67"/>
      <c r="J103" s="122">
        <f>SUM(J58:J60)</f>
        <v>0</v>
      </c>
      <c r="K103" s="67"/>
      <c r="L103" s="122">
        <f>SUM(L58:L60)</f>
        <v>0</v>
      </c>
      <c r="M103" s="67"/>
      <c r="N103" s="4">
        <f>SUM(D103:L103)</f>
        <v>0</v>
      </c>
    </row>
    <row r="104" spans="1:15" s="7" customFormat="1" ht="19.2" customHeight="1" x14ac:dyDescent="0.3">
      <c r="A104" s="198"/>
      <c r="B104" s="165" t="s">
        <v>54</v>
      </c>
      <c r="C104" s="68"/>
      <c r="D104" s="69">
        <v>0</v>
      </c>
      <c r="E104" s="67"/>
      <c r="F104" s="69">
        <v>0</v>
      </c>
      <c r="G104" s="67"/>
      <c r="H104" s="69">
        <v>0</v>
      </c>
      <c r="I104" s="67"/>
      <c r="J104" s="69">
        <v>0</v>
      </c>
      <c r="K104" s="67"/>
      <c r="L104" s="69">
        <v>0</v>
      </c>
      <c r="M104" s="67"/>
      <c r="N104" s="69">
        <f>SUM(D104:L104)</f>
        <v>0</v>
      </c>
    </row>
    <row r="105" spans="1:15" ht="15.75" customHeight="1" thickBot="1" x14ac:dyDescent="0.35">
      <c r="A105" s="187" t="s">
        <v>100</v>
      </c>
      <c r="B105" s="187"/>
      <c r="C105" s="3"/>
      <c r="D105" s="96">
        <f>+D101-D102-D103+D104</f>
        <v>0</v>
      </c>
      <c r="E105" s="3"/>
      <c r="F105" s="96">
        <f>+F101-F102-F103+F104</f>
        <v>0</v>
      </c>
      <c r="G105" s="3"/>
      <c r="H105" s="96">
        <f>+H101-H102-H103+H104</f>
        <v>0</v>
      </c>
      <c r="I105" s="3"/>
      <c r="J105" s="96">
        <f>+J101-J102-J103+J104</f>
        <v>0</v>
      </c>
      <c r="K105" s="3"/>
      <c r="L105" s="96">
        <f>+L101-L102-L103+L104</f>
        <v>0</v>
      </c>
      <c r="M105" s="3"/>
      <c r="N105" s="6">
        <f>SUM(D105:L105)</f>
        <v>0</v>
      </c>
    </row>
    <row r="106" spans="1:15" ht="15.75" customHeight="1" thickTop="1" x14ac:dyDescent="0.3">
      <c r="A106" s="114"/>
      <c r="B106" s="17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5" ht="15.75" customHeight="1" x14ac:dyDescent="0.3">
      <c r="A107" s="114"/>
      <c r="B107" s="18" t="s">
        <v>34</v>
      </c>
      <c r="C107" s="158">
        <v>0.39</v>
      </c>
      <c r="D107" s="4">
        <f>+D105*C107</f>
        <v>0</v>
      </c>
      <c r="E107" s="3"/>
      <c r="F107" s="4">
        <f>+F105*C107</f>
        <v>0</v>
      </c>
      <c r="G107" s="3"/>
      <c r="H107" s="4">
        <f>+H105*C107</f>
        <v>0</v>
      </c>
      <c r="I107" s="3"/>
      <c r="J107" s="4">
        <f>+J105*C107</f>
        <v>0</v>
      </c>
      <c r="K107" s="3"/>
      <c r="L107" s="4">
        <f>+L105*C107</f>
        <v>0</v>
      </c>
      <c r="M107" s="3"/>
      <c r="N107" s="4">
        <f>+N105*C107</f>
        <v>0</v>
      </c>
      <c r="O107" s="93"/>
    </row>
    <row r="108" spans="1:15" ht="15.75" customHeight="1" x14ac:dyDescent="0.3">
      <c r="A108" s="114"/>
      <c r="B108" s="167" t="s">
        <v>109</v>
      </c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5" ht="15.75" customHeight="1" thickBot="1" x14ac:dyDescent="0.35">
      <c r="A109" s="159"/>
      <c r="B109" s="160" t="s">
        <v>98</v>
      </c>
      <c r="C109" s="161"/>
      <c r="D109" s="162">
        <f>+D101+D107</f>
        <v>0</v>
      </c>
      <c r="E109" s="161"/>
      <c r="F109" s="162">
        <f>+F101+F107</f>
        <v>0</v>
      </c>
      <c r="G109" s="161"/>
      <c r="H109" s="162">
        <f>+H101+H107</f>
        <v>0</v>
      </c>
      <c r="I109" s="161"/>
      <c r="J109" s="162">
        <f>+J101+J107</f>
        <v>0</v>
      </c>
      <c r="K109" s="161"/>
      <c r="L109" s="162">
        <f>+L101+L107</f>
        <v>0</v>
      </c>
      <c r="M109" s="161"/>
      <c r="N109" s="162">
        <f>SUM(D109:L109)</f>
        <v>0</v>
      </c>
    </row>
    <row r="110" spans="1:15" ht="15.75" customHeight="1" thickTop="1" thickBot="1" x14ac:dyDescent="0.35">
      <c r="B110" s="99"/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</row>
    <row r="111" spans="1:15" ht="15.75" customHeight="1" x14ac:dyDescent="0.3">
      <c r="A111" s="192" t="s">
        <v>70</v>
      </c>
      <c r="B111" s="193"/>
      <c r="C111" s="19"/>
      <c r="D111" s="22" t="s">
        <v>6</v>
      </c>
      <c r="E111" s="22"/>
      <c r="F111" s="22" t="s">
        <v>7</v>
      </c>
      <c r="G111" s="22"/>
      <c r="H111" s="22" t="s">
        <v>8</v>
      </c>
      <c r="I111" s="22"/>
      <c r="J111" s="22" t="s">
        <v>9</v>
      </c>
      <c r="K111" s="22"/>
      <c r="L111" s="22" t="s">
        <v>10</v>
      </c>
      <c r="M111" s="22"/>
      <c r="N111" s="28" t="s">
        <v>26</v>
      </c>
    </row>
    <row r="112" spans="1:15" ht="15.75" customHeight="1" x14ac:dyDescent="0.3">
      <c r="A112" s="119"/>
      <c r="B112" s="120" t="s">
        <v>115</v>
      </c>
      <c r="C112" s="20"/>
      <c r="D112" s="23">
        <f>+D84</f>
        <v>0</v>
      </c>
      <c r="E112" s="27"/>
      <c r="F112" s="23">
        <f>+F84</f>
        <v>0</v>
      </c>
      <c r="G112" s="27"/>
      <c r="H112" s="23">
        <f>+H84</f>
        <v>0</v>
      </c>
      <c r="I112" s="27"/>
      <c r="J112" s="23">
        <f>+J84</f>
        <v>0</v>
      </c>
      <c r="K112" s="27"/>
      <c r="L112" s="23">
        <f>+L84</f>
        <v>0</v>
      </c>
      <c r="M112" s="27"/>
      <c r="N112" s="29">
        <f t="shared" ref="N112:N121" si="8">SUM(D112:L112)</f>
        <v>0</v>
      </c>
    </row>
    <row r="113" spans="1:26" ht="15.75" customHeight="1" x14ac:dyDescent="0.3">
      <c r="A113" s="119"/>
      <c r="B113" s="120" t="s">
        <v>114</v>
      </c>
      <c r="C113" s="21"/>
      <c r="D113" s="24">
        <f t="shared" ref="D113:D116" si="9">+D86</f>
        <v>0</v>
      </c>
      <c r="E113" s="24"/>
      <c r="F113" s="24">
        <f t="shared" ref="F113:F116" si="10">+F86</f>
        <v>0</v>
      </c>
      <c r="G113" s="24"/>
      <c r="H113" s="24">
        <f t="shared" ref="H113:H116" si="11">+H86</f>
        <v>0</v>
      </c>
      <c r="I113" s="24"/>
      <c r="J113" s="24">
        <f t="shared" ref="J113:J116" si="12">+J86</f>
        <v>0</v>
      </c>
      <c r="K113" s="24"/>
      <c r="L113" s="24">
        <f t="shared" ref="L113:L116" si="13">+L86</f>
        <v>0</v>
      </c>
      <c r="M113" s="27"/>
      <c r="N113" s="30">
        <f t="shared" si="8"/>
        <v>0</v>
      </c>
    </row>
    <row r="114" spans="1:26" ht="15.75" customHeight="1" x14ac:dyDescent="0.3">
      <c r="A114" s="119"/>
      <c r="B114" s="120" t="s">
        <v>110</v>
      </c>
      <c r="C114" s="21"/>
      <c r="D114" s="25">
        <f t="shared" si="9"/>
        <v>0</v>
      </c>
      <c r="E114" s="25"/>
      <c r="F114" s="25">
        <f t="shared" si="10"/>
        <v>0</v>
      </c>
      <c r="G114" s="25"/>
      <c r="H114" s="25">
        <f t="shared" si="11"/>
        <v>0</v>
      </c>
      <c r="I114" s="25"/>
      <c r="J114" s="25">
        <f t="shared" si="12"/>
        <v>0</v>
      </c>
      <c r="K114" s="25"/>
      <c r="L114" s="25">
        <f t="shared" si="13"/>
        <v>0</v>
      </c>
      <c r="M114" s="25"/>
      <c r="N114" s="30">
        <f t="shared" si="8"/>
        <v>0</v>
      </c>
    </row>
    <row r="115" spans="1:26" ht="15.75" customHeight="1" x14ac:dyDescent="0.3">
      <c r="A115" s="119"/>
      <c r="B115" s="120" t="s">
        <v>86</v>
      </c>
      <c r="C115" s="21"/>
      <c r="D115" s="25">
        <f t="shared" si="9"/>
        <v>0</v>
      </c>
      <c r="E115" s="25"/>
      <c r="F115" s="25">
        <f t="shared" si="10"/>
        <v>0</v>
      </c>
      <c r="G115" s="25"/>
      <c r="H115" s="25">
        <f t="shared" si="11"/>
        <v>0</v>
      </c>
      <c r="I115" s="25"/>
      <c r="J115" s="25">
        <f t="shared" si="12"/>
        <v>0</v>
      </c>
      <c r="K115" s="25"/>
      <c r="L115" s="25">
        <f t="shared" si="13"/>
        <v>0</v>
      </c>
      <c r="M115" s="25"/>
      <c r="N115" s="30">
        <f t="shared" si="8"/>
        <v>0</v>
      </c>
    </row>
    <row r="116" spans="1:26" s="99" customFormat="1" ht="15.75" customHeight="1" x14ac:dyDescent="0.3">
      <c r="A116" s="119"/>
      <c r="B116" s="120" t="s">
        <v>87</v>
      </c>
      <c r="C116" s="21"/>
      <c r="D116" s="25">
        <f t="shared" si="9"/>
        <v>0</v>
      </c>
      <c r="E116" s="25"/>
      <c r="F116" s="25">
        <f t="shared" si="10"/>
        <v>0</v>
      </c>
      <c r="G116" s="25"/>
      <c r="H116" s="25">
        <f t="shared" si="11"/>
        <v>0</v>
      </c>
      <c r="I116" s="25"/>
      <c r="J116" s="25">
        <f t="shared" si="12"/>
        <v>0</v>
      </c>
      <c r="K116" s="25"/>
      <c r="L116" s="25">
        <f t="shared" si="13"/>
        <v>0</v>
      </c>
      <c r="M116" s="25"/>
      <c r="N116" s="30">
        <f t="shared" ref="N116" si="14">SUM(D116:L116)</f>
        <v>0</v>
      </c>
    </row>
    <row r="117" spans="1:26" s="99" customFormat="1" ht="15.75" customHeight="1" x14ac:dyDescent="0.3">
      <c r="A117" s="119"/>
      <c r="B117" s="120" t="s">
        <v>107</v>
      </c>
      <c r="C117" s="21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30"/>
    </row>
    <row r="118" spans="1:26" s="91" customFormat="1" ht="15.75" customHeight="1" x14ac:dyDescent="0.3">
      <c r="A118" s="119"/>
      <c r="B118" s="120" t="s">
        <v>108</v>
      </c>
      <c r="C118" s="21"/>
      <c r="D118" s="25">
        <f>+D90</f>
        <v>0</v>
      </c>
      <c r="E118" s="25"/>
      <c r="F118" s="25">
        <f>+F90</f>
        <v>0</v>
      </c>
      <c r="G118" s="25"/>
      <c r="H118" s="25">
        <f>+H90</f>
        <v>0</v>
      </c>
      <c r="I118" s="25"/>
      <c r="J118" s="25">
        <f>+J90</f>
        <v>0</v>
      </c>
      <c r="K118" s="25"/>
      <c r="L118" s="25">
        <f>+L90</f>
        <v>0</v>
      </c>
      <c r="M118" s="25"/>
      <c r="N118" s="30">
        <f>SUM(D118:L118)</f>
        <v>0</v>
      </c>
    </row>
    <row r="119" spans="1:26" s="99" customFormat="1" ht="15.75" customHeight="1" x14ac:dyDescent="0.3">
      <c r="A119" s="119"/>
      <c r="B119" s="120" t="s">
        <v>105</v>
      </c>
      <c r="C119" s="21"/>
      <c r="D119" s="25">
        <f>+D91</f>
        <v>0</v>
      </c>
      <c r="E119" s="25"/>
      <c r="F119" s="25">
        <f>+F91</f>
        <v>0</v>
      </c>
      <c r="G119" s="25"/>
      <c r="H119" s="25">
        <f>+H91</f>
        <v>0</v>
      </c>
      <c r="I119" s="25"/>
      <c r="J119" s="25">
        <f>+J91</f>
        <v>0</v>
      </c>
      <c r="K119" s="25"/>
      <c r="L119" s="25">
        <f>+L91</f>
        <v>0</v>
      </c>
      <c r="M119" s="25"/>
      <c r="N119" s="30">
        <f>SUM(D119:L119)</f>
        <v>0</v>
      </c>
    </row>
    <row r="120" spans="1:26" s="89" customFormat="1" ht="15.75" customHeight="1" x14ac:dyDescent="0.3">
      <c r="A120" s="119"/>
      <c r="B120" s="120" t="s">
        <v>106</v>
      </c>
      <c r="C120" s="21"/>
      <c r="D120" s="25">
        <f>+D92</f>
        <v>0</v>
      </c>
      <c r="E120" s="25"/>
      <c r="F120" s="25">
        <f>+F92</f>
        <v>0</v>
      </c>
      <c r="G120" s="25"/>
      <c r="H120" s="25">
        <f>+H92</f>
        <v>0</v>
      </c>
      <c r="I120" s="25"/>
      <c r="J120" s="25">
        <f>+J92</f>
        <v>0</v>
      </c>
      <c r="K120" s="25"/>
      <c r="L120" s="25">
        <f>+L92</f>
        <v>0</v>
      </c>
      <c r="M120" s="25"/>
      <c r="N120" s="30">
        <f t="shared" si="8"/>
        <v>0</v>
      </c>
    </row>
    <row r="121" spans="1:26" ht="15.75" customHeight="1" x14ac:dyDescent="0.3">
      <c r="A121" s="119"/>
      <c r="B121" s="120" t="s">
        <v>111</v>
      </c>
      <c r="C121" s="21"/>
      <c r="D121" s="26">
        <f>+D93</f>
        <v>0</v>
      </c>
      <c r="E121" s="25"/>
      <c r="F121" s="26">
        <f>+F93</f>
        <v>0</v>
      </c>
      <c r="G121" s="25"/>
      <c r="H121" s="26">
        <f>+H93</f>
        <v>0</v>
      </c>
      <c r="I121" s="25"/>
      <c r="J121" s="26">
        <f>+J93</f>
        <v>0</v>
      </c>
      <c r="K121" s="25"/>
      <c r="L121" s="26">
        <f>+L93</f>
        <v>0</v>
      </c>
      <c r="M121" s="25"/>
      <c r="N121" s="31">
        <f t="shared" si="8"/>
        <v>0</v>
      </c>
    </row>
    <row r="122" spans="1:26" ht="15.75" customHeight="1" thickBot="1" x14ac:dyDescent="0.35">
      <c r="A122" s="115"/>
      <c r="B122" s="126" t="s">
        <v>26</v>
      </c>
      <c r="C122" s="21"/>
      <c r="D122" s="127">
        <f>SUM(D112:D121)</f>
        <v>0</v>
      </c>
      <c r="E122" s="128"/>
      <c r="F122" s="127">
        <f>SUM(F112:F121)</f>
        <v>0</v>
      </c>
      <c r="G122" s="128"/>
      <c r="H122" s="127">
        <f>SUM(H112:H121)</f>
        <v>0</v>
      </c>
      <c r="I122" s="128"/>
      <c r="J122" s="127">
        <f>SUM(J112:J121)</f>
        <v>0</v>
      </c>
      <c r="K122" s="128"/>
      <c r="L122" s="127">
        <f>SUM(L112:L121)</f>
        <v>0</v>
      </c>
      <c r="M122" s="128"/>
      <c r="N122" s="129">
        <f>SUM(N112:N121)</f>
        <v>0</v>
      </c>
    </row>
    <row r="123" spans="1:26" ht="15.75" customHeight="1" thickTop="1" x14ac:dyDescent="0.3">
      <c r="A123" s="116"/>
      <c r="B123" s="32" t="s">
        <v>39</v>
      </c>
      <c r="C123" s="21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5">
        <f>SUM(D123:L123)</f>
        <v>0</v>
      </c>
    </row>
    <row r="124" spans="1:26" ht="15.75" customHeight="1" x14ac:dyDescent="0.3">
      <c r="A124" s="116"/>
      <c r="B124" s="32" t="s">
        <v>40</v>
      </c>
      <c r="C124" s="21"/>
      <c r="D124" s="33" t="e">
        <f>+D122/D123</f>
        <v>#DIV/0!</v>
      </c>
      <c r="E124" s="34"/>
      <c r="F124" s="33" t="e">
        <f>+F122/F123</f>
        <v>#DIV/0!</v>
      </c>
      <c r="G124" s="34"/>
      <c r="H124" s="33" t="e">
        <f>+H122/H123</f>
        <v>#DIV/0!</v>
      </c>
      <c r="I124" s="34"/>
      <c r="J124" s="33" t="e">
        <f>+J122/J123</f>
        <v>#DIV/0!</v>
      </c>
      <c r="K124" s="34"/>
      <c r="L124" s="33" t="e">
        <f>+L122/L123</f>
        <v>#DIV/0!</v>
      </c>
      <c r="M124" s="34"/>
      <c r="N124" s="40" t="e">
        <f>+N122/N123</f>
        <v>#DIV/0!</v>
      </c>
    </row>
    <row r="125" spans="1:26" ht="15.75" customHeight="1" thickBot="1" x14ac:dyDescent="0.35">
      <c r="A125" s="11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</row>
    <row r="126" spans="1:26" ht="15.75" customHeight="1" x14ac:dyDescent="0.3">
      <c r="A126" s="50" t="s">
        <v>49</v>
      </c>
      <c r="B126" s="194" t="s">
        <v>41</v>
      </c>
      <c r="C126" s="195"/>
      <c r="D126" s="71" t="s">
        <v>6</v>
      </c>
      <c r="E126" s="71"/>
      <c r="F126" s="71" t="s">
        <v>7</v>
      </c>
      <c r="G126" s="71"/>
      <c r="H126" s="71" t="s">
        <v>8</v>
      </c>
      <c r="I126" s="71"/>
      <c r="J126" s="72" t="s">
        <v>9</v>
      </c>
      <c r="K126" s="72"/>
      <c r="L126" s="72" t="s">
        <v>10</v>
      </c>
      <c r="M126" s="72"/>
      <c r="N126" s="73" t="s">
        <v>26</v>
      </c>
      <c r="P126" s="176" t="s">
        <v>50</v>
      </c>
      <c r="Q126" s="178" t="s">
        <v>51</v>
      </c>
      <c r="R126" s="169"/>
      <c r="S126" s="169"/>
      <c r="T126" s="169"/>
      <c r="U126" s="169"/>
      <c r="V126" s="168" t="s">
        <v>52</v>
      </c>
      <c r="W126" s="169"/>
      <c r="X126" s="169"/>
      <c r="Y126" s="170"/>
      <c r="Z126" s="171"/>
    </row>
    <row r="127" spans="1:26" ht="15.75" customHeight="1" x14ac:dyDescent="0.3">
      <c r="A127" s="51" t="s">
        <v>42</v>
      </c>
      <c r="B127" s="134" t="s">
        <v>81</v>
      </c>
      <c r="C127" s="44"/>
      <c r="D127" s="45"/>
      <c r="E127" s="44"/>
      <c r="F127" s="45"/>
      <c r="G127" s="44"/>
      <c r="H127" s="45">
        <v>0</v>
      </c>
      <c r="I127" s="44"/>
      <c r="J127" s="45">
        <v>0</v>
      </c>
      <c r="K127" s="44"/>
      <c r="L127" s="45">
        <v>0</v>
      </c>
      <c r="M127" s="44"/>
      <c r="N127" s="52">
        <f t="shared" ref="N127:N141" si="15">SUM(D127:L127)</f>
        <v>0</v>
      </c>
      <c r="P127" s="177"/>
      <c r="Q127" s="74" t="s">
        <v>6</v>
      </c>
      <c r="R127" s="75" t="s">
        <v>7</v>
      </c>
      <c r="S127" s="75" t="s">
        <v>8</v>
      </c>
      <c r="T127" s="75" t="s">
        <v>9</v>
      </c>
      <c r="U127" s="75" t="s">
        <v>10</v>
      </c>
      <c r="V127" s="76" t="s">
        <v>6</v>
      </c>
      <c r="W127" s="75" t="s">
        <v>7</v>
      </c>
      <c r="X127" s="75" t="s">
        <v>8</v>
      </c>
      <c r="Y127" s="75" t="s">
        <v>9</v>
      </c>
      <c r="Z127" s="77" t="s">
        <v>10</v>
      </c>
    </row>
    <row r="128" spans="1:26" ht="15.75" customHeight="1" x14ac:dyDescent="0.3">
      <c r="A128" s="53"/>
      <c r="B128" s="191" t="s">
        <v>43</v>
      </c>
      <c r="C128" s="191"/>
      <c r="D128" s="42">
        <f>+V128</f>
        <v>25000</v>
      </c>
      <c r="E128" s="41"/>
      <c r="F128" s="43">
        <f>+W128</f>
        <v>0</v>
      </c>
      <c r="G128" s="41"/>
      <c r="H128" s="43">
        <f>+X128</f>
        <v>0</v>
      </c>
      <c r="I128" s="41"/>
      <c r="J128" s="43">
        <f>+Y128</f>
        <v>0</v>
      </c>
      <c r="K128" s="41"/>
      <c r="L128" s="43">
        <f>+Z128</f>
        <v>0</v>
      </c>
      <c r="M128" s="41"/>
      <c r="N128" s="54">
        <f t="shared" si="15"/>
        <v>25000</v>
      </c>
      <c r="P128" s="78" t="str">
        <f>+B127</f>
        <v>Name</v>
      </c>
      <c r="Q128" s="79">
        <f>+D127-V128</f>
        <v>-25000</v>
      </c>
      <c r="R128" s="79">
        <f>+F127-W128</f>
        <v>0</v>
      </c>
      <c r="S128" s="79">
        <f>+H127-X128</f>
        <v>0</v>
      </c>
      <c r="T128" s="79">
        <f>+J127-Y128</f>
        <v>0</v>
      </c>
      <c r="U128" s="79">
        <f>+L127-Z128</f>
        <v>0</v>
      </c>
      <c r="V128" s="80">
        <v>25000</v>
      </c>
      <c r="W128" s="39">
        <f>IF(V128&lt;25000,IF(H128&gt;(25000-V128),25000-V128,H128),0)</f>
        <v>0</v>
      </c>
      <c r="X128" s="39">
        <f>IF(SUM(V128:W128)&lt;25000,IF(I128&gt;(25000-SUM(V128:W128)),25000-SUM(V128:W128),I128),0)</f>
        <v>0</v>
      </c>
      <c r="Y128" s="81">
        <f>IF(SUM(V128:X128)&lt;25000,IF(J128&gt;(25000-SUM(V128:X128)),25000-SUM(V128:X128),J128),0)</f>
        <v>0</v>
      </c>
      <c r="Z128" s="82">
        <f>IF(SUM(V128:Y128)&lt;25000,IF(K128&gt;(25000-SUM(V128:Y128)),25000-SUM(V128:Y128),K128),0)</f>
        <v>0</v>
      </c>
    </row>
    <row r="129" spans="1:26" ht="15.75" customHeight="1" x14ac:dyDescent="0.3">
      <c r="A129" s="55"/>
      <c r="B129" s="173" t="s">
        <v>44</v>
      </c>
      <c r="C129" s="173"/>
      <c r="D129" s="47">
        <f>D127-D128</f>
        <v>-25000</v>
      </c>
      <c r="E129" s="48"/>
      <c r="F129" s="49">
        <f>F127-F128</f>
        <v>0</v>
      </c>
      <c r="G129" s="48"/>
      <c r="H129" s="49">
        <f>H127-H128</f>
        <v>0</v>
      </c>
      <c r="I129" s="48"/>
      <c r="J129" s="49">
        <f>J127-J128</f>
        <v>0</v>
      </c>
      <c r="K129" s="48"/>
      <c r="L129" s="49">
        <f>L127-L128</f>
        <v>0</v>
      </c>
      <c r="M129" s="48"/>
      <c r="N129" s="56">
        <f t="shared" si="15"/>
        <v>-25000</v>
      </c>
      <c r="P129" s="83"/>
      <c r="Q129" s="79"/>
      <c r="R129" s="79"/>
      <c r="S129" s="79">
        <f>I131-X129</f>
        <v>0</v>
      </c>
      <c r="T129" s="79">
        <f>J131-Y129</f>
        <v>0</v>
      </c>
      <c r="U129" s="79">
        <f>K131-Z129</f>
        <v>0</v>
      </c>
      <c r="V129" s="80">
        <f>IF(G131&gt;25000,25000,G131)</f>
        <v>0</v>
      </c>
      <c r="W129" s="39"/>
      <c r="X129" s="39"/>
      <c r="Y129" s="39"/>
      <c r="Z129" s="84"/>
    </row>
    <row r="130" spans="1:26" ht="15.75" customHeight="1" x14ac:dyDescent="0.3">
      <c r="A130" s="51" t="s">
        <v>45</v>
      </c>
      <c r="B130" s="134" t="s">
        <v>81</v>
      </c>
      <c r="C130" s="44"/>
      <c r="D130" s="45">
        <v>0</v>
      </c>
      <c r="E130" s="44"/>
      <c r="F130" s="45">
        <v>0</v>
      </c>
      <c r="G130" s="44"/>
      <c r="H130" s="45">
        <v>0</v>
      </c>
      <c r="I130" s="44"/>
      <c r="J130" s="45">
        <v>0</v>
      </c>
      <c r="K130" s="44"/>
      <c r="L130" s="45">
        <v>0</v>
      </c>
      <c r="M130" s="44"/>
      <c r="N130" s="52">
        <f t="shared" si="15"/>
        <v>0</v>
      </c>
      <c r="P130" s="83"/>
      <c r="Q130" s="79">
        <f>G134-V130</f>
        <v>0</v>
      </c>
      <c r="R130" s="79">
        <f>H134-W130</f>
        <v>0</v>
      </c>
      <c r="S130" s="79">
        <f>I134-X130</f>
        <v>0</v>
      </c>
      <c r="T130" s="79">
        <f>J134-Y130</f>
        <v>0</v>
      </c>
      <c r="U130" s="79">
        <f>K134-Z130</f>
        <v>0</v>
      </c>
      <c r="V130" s="80">
        <f>IF(G134&gt;25000,25000,G134)</f>
        <v>0</v>
      </c>
      <c r="W130" s="39"/>
      <c r="X130" s="39"/>
      <c r="Y130" s="39"/>
      <c r="Z130" s="84"/>
    </row>
    <row r="131" spans="1:26" ht="15.75" customHeight="1" x14ac:dyDescent="0.3">
      <c r="A131" s="53"/>
      <c r="B131" s="191" t="s">
        <v>43</v>
      </c>
      <c r="C131" s="191"/>
      <c r="D131" s="42">
        <f>+V131</f>
        <v>0</v>
      </c>
      <c r="E131" s="41"/>
      <c r="F131" s="43">
        <f>+W131</f>
        <v>0</v>
      </c>
      <c r="G131" s="41"/>
      <c r="H131" s="43">
        <f>+X131</f>
        <v>0</v>
      </c>
      <c r="I131" s="41"/>
      <c r="J131" s="43">
        <f>+Y131</f>
        <v>0</v>
      </c>
      <c r="K131" s="41"/>
      <c r="L131" s="43">
        <f>+Z131</f>
        <v>0</v>
      </c>
      <c r="M131" s="41"/>
      <c r="N131" s="54">
        <f t="shared" si="15"/>
        <v>0</v>
      </c>
      <c r="P131" s="83"/>
      <c r="Q131" s="79">
        <f>G137-V131</f>
        <v>0</v>
      </c>
      <c r="R131" s="79">
        <f>H137-W131</f>
        <v>0</v>
      </c>
      <c r="S131" s="79">
        <f>I137-X131</f>
        <v>0</v>
      </c>
      <c r="T131" s="79">
        <f>J137-Y131</f>
        <v>0</v>
      </c>
      <c r="U131" s="79">
        <f>K137-Z131</f>
        <v>0</v>
      </c>
      <c r="V131" s="80">
        <f>IF(G137&gt;25000,25000,G137)</f>
        <v>0</v>
      </c>
      <c r="W131" s="39"/>
      <c r="X131" s="39"/>
      <c r="Y131" s="39"/>
      <c r="Z131" s="84"/>
    </row>
    <row r="132" spans="1:26" ht="15.75" customHeight="1" x14ac:dyDescent="0.3">
      <c r="A132" s="55"/>
      <c r="B132" s="173" t="s">
        <v>44</v>
      </c>
      <c r="C132" s="173"/>
      <c r="D132" s="47">
        <f>D130-D131</f>
        <v>0</v>
      </c>
      <c r="E132" s="48"/>
      <c r="F132" s="49">
        <f>F130-F131</f>
        <v>0</v>
      </c>
      <c r="G132" s="48"/>
      <c r="H132" s="49">
        <f>H130-H131</f>
        <v>0</v>
      </c>
      <c r="I132" s="48"/>
      <c r="J132" s="49">
        <f>J130-J131</f>
        <v>0</v>
      </c>
      <c r="K132" s="48"/>
      <c r="L132" s="49">
        <f>L130-L131</f>
        <v>0</v>
      </c>
      <c r="M132" s="48"/>
      <c r="N132" s="56">
        <f t="shared" si="15"/>
        <v>0</v>
      </c>
      <c r="P132" s="83"/>
      <c r="Q132" s="79">
        <f>G140-V132</f>
        <v>0</v>
      </c>
      <c r="R132" s="79">
        <f>H140-W132</f>
        <v>0</v>
      </c>
      <c r="S132" s="79">
        <f>I140-X132</f>
        <v>0</v>
      </c>
      <c r="T132" s="79">
        <f>J140-Y132</f>
        <v>0</v>
      </c>
      <c r="U132" s="79">
        <f>K140-Z132</f>
        <v>0</v>
      </c>
      <c r="V132" s="80">
        <f>IF(G140&gt;25000,25000,G140)</f>
        <v>0</v>
      </c>
      <c r="W132" s="39">
        <f>IF(V132&lt;25000,IF(H140&gt;(25000-V132),25000-V132,H140),0)</f>
        <v>0</v>
      </c>
      <c r="X132" s="39">
        <f>IF(SUM(V132:W132)&lt;25000,IF(I140&gt;(25000-SUM(V132:W132)),25000-SUM(V132:W132),I140),0)</f>
        <v>0</v>
      </c>
      <c r="Y132" s="39">
        <f>IF(SUM(V132:X132)&lt;25000,IF(J140&gt;(25000-SUM(V132:X132)),25000-SUM(V132:X132),J140),0)</f>
        <v>0</v>
      </c>
      <c r="Z132" s="84">
        <f>IF(SUM(V132:Y132)&lt;25000,IF(K140&gt;(25000-SUM(V132:Y132)),25000-SUM(V132:Y132),K140),0)</f>
        <v>0</v>
      </c>
    </row>
    <row r="133" spans="1:26" ht="15.75" customHeight="1" x14ac:dyDescent="0.3">
      <c r="A133" s="51" t="s">
        <v>46</v>
      </c>
      <c r="B133" s="134" t="s">
        <v>81</v>
      </c>
      <c r="C133" s="44"/>
      <c r="D133" s="45"/>
      <c r="E133" s="44"/>
      <c r="F133" s="46"/>
      <c r="G133" s="44"/>
      <c r="H133" s="46"/>
      <c r="I133" s="44"/>
      <c r="J133" s="46"/>
      <c r="K133" s="44"/>
      <c r="L133" s="46"/>
      <c r="M133" s="44"/>
      <c r="N133" s="52">
        <f t="shared" si="15"/>
        <v>0</v>
      </c>
      <c r="P133" s="83" t="str">
        <f>IF(F143="","",F143)</f>
        <v/>
      </c>
      <c r="Q133" s="79">
        <f>G143-V133</f>
        <v>0</v>
      </c>
      <c r="R133" s="79">
        <f>H143-W133</f>
        <v>0</v>
      </c>
      <c r="S133" s="79">
        <f>I143-X133</f>
        <v>0</v>
      </c>
      <c r="T133" s="79">
        <f>J143-Y133</f>
        <v>0</v>
      </c>
      <c r="U133" s="79">
        <f>K143-Z133</f>
        <v>0</v>
      </c>
      <c r="V133" s="80">
        <f>IF(G143&gt;25000,25000,G143)</f>
        <v>0</v>
      </c>
      <c r="W133" s="39">
        <f>IF(V133&lt;25000,IF(H143&gt;(25000-V133),25000-V133,H143),0)</f>
        <v>0</v>
      </c>
      <c r="X133" s="39">
        <f>IF(SUM(V133:W133)&lt;25000,IF(I143&gt;(25000-SUM(V133:W133)),25000-SUM(V133:W133),I143),0)</f>
        <v>0</v>
      </c>
      <c r="Y133" s="39">
        <f>IF(SUM(V133:X133)&lt;25000,IF(J143&gt;(25000-SUM(V133:X133)),25000-SUM(V133:X133),J143),0)</f>
        <v>0</v>
      </c>
      <c r="Z133" s="84">
        <f>IF(SUM(V133:Y133)&lt;25000,IF(K143&gt;(25000-SUM(V133:Y133)),25000-SUM(V133:Y133),K143),0)</f>
        <v>0</v>
      </c>
    </row>
    <row r="134" spans="1:26" ht="15.75" customHeight="1" x14ac:dyDescent="0.3">
      <c r="A134" s="53"/>
      <c r="B134" s="191" t="s">
        <v>43</v>
      </c>
      <c r="C134" s="191"/>
      <c r="D134" s="42">
        <f>S129</f>
        <v>0</v>
      </c>
      <c r="E134" s="41"/>
      <c r="F134" s="43">
        <f>T129</f>
        <v>0</v>
      </c>
      <c r="G134" s="41"/>
      <c r="H134" s="43">
        <f>U129</f>
        <v>0</v>
      </c>
      <c r="I134" s="41"/>
      <c r="J134" s="43">
        <f>W129</f>
        <v>0</v>
      </c>
      <c r="K134" s="41"/>
      <c r="L134" s="43">
        <f>X129</f>
        <v>0</v>
      </c>
      <c r="M134" s="41"/>
      <c r="N134" s="54">
        <f t="shared" si="15"/>
        <v>0</v>
      </c>
      <c r="P134" s="83" t="str">
        <f>IF(F146="","",F146)</f>
        <v/>
      </c>
      <c r="Q134" s="79">
        <f>G146-V134</f>
        <v>0</v>
      </c>
      <c r="R134" s="79">
        <f>H146-W134</f>
        <v>0</v>
      </c>
      <c r="S134" s="79">
        <f>I146-X134</f>
        <v>0</v>
      </c>
      <c r="T134" s="79">
        <f>J146-Y134</f>
        <v>0</v>
      </c>
      <c r="U134" s="79">
        <f>K146-Z134</f>
        <v>0</v>
      </c>
      <c r="V134" s="80">
        <f>IF(G146&gt;25000,25000,G146)</f>
        <v>0</v>
      </c>
      <c r="W134" s="39">
        <f>IF(V134&lt;25000,IF(H146&gt;(25000-V134),25000-V134,H146),0)</f>
        <v>0</v>
      </c>
      <c r="X134" s="39">
        <f>IF(SUM(V134:W134)&lt;25000,IF(I146&gt;(25000-SUM(V134:W134)),25000-SUM(V134:W134),I146),0)</f>
        <v>0</v>
      </c>
      <c r="Y134" s="39">
        <f>IF(SUM(V134:X134)&lt;25000,IF(J146&gt;(25000-SUM(V134:X134)),25000-SUM(V134:X134),J146),0)</f>
        <v>0</v>
      </c>
      <c r="Z134" s="84">
        <f>IF(SUM(V134:Y134)&lt;25000,IF(K146&gt;(25000-SUM(V134:Y134)),25000-SUM(V134:Y134),K146),0)</f>
        <v>0</v>
      </c>
    </row>
    <row r="135" spans="1:26" ht="15.75" customHeight="1" x14ac:dyDescent="0.3">
      <c r="A135" s="55"/>
      <c r="B135" s="173" t="s">
        <v>44</v>
      </c>
      <c r="C135" s="173"/>
      <c r="D135" s="47">
        <f>D133-D134</f>
        <v>0</v>
      </c>
      <c r="E135" s="48"/>
      <c r="F135" s="49">
        <f>F133-F134</f>
        <v>0</v>
      </c>
      <c r="G135" s="48"/>
      <c r="H135" s="49">
        <f>H133-H134</f>
        <v>0</v>
      </c>
      <c r="I135" s="48"/>
      <c r="J135" s="49">
        <f>J133-J134</f>
        <v>0</v>
      </c>
      <c r="K135" s="48"/>
      <c r="L135" s="49">
        <f>L133-L134</f>
        <v>0</v>
      </c>
      <c r="M135" s="48"/>
      <c r="N135" s="56">
        <f t="shared" si="15"/>
        <v>0</v>
      </c>
      <c r="P135" s="83" t="str">
        <f>IF(F149="","",F149)</f>
        <v/>
      </c>
      <c r="Q135" s="79">
        <f>G149-V135</f>
        <v>0</v>
      </c>
      <c r="R135" s="79">
        <f>H149-W135</f>
        <v>0</v>
      </c>
      <c r="S135" s="79">
        <f>I149-X135</f>
        <v>0</v>
      </c>
      <c r="T135" s="79">
        <f>J149-Y135</f>
        <v>0</v>
      </c>
      <c r="U135" s="79">
        <f>K149-Z135</f>
        <v>0</v>
      </c>
      <c r="V135" s="80">
        <f>IF(G149&gt;25000,25000,G149)</f>
        <v>0</v>
      </c>
      <c r="W135" s="39">
        <f>IF(V135&lt;25000,IF(H149&gt;(25000-V135),25000-V135,H149),0)</f>
        <v>0</v>
      </c>
      <c r="X135" s="39">
        <f>IF(SUM(V135:W135)&lt;25000,IF(I149&gt;(25000-SUM(V135:W135)),25000-SUM(V135:W135),I149),0)</f>
        <v>0</v>
      </c>
      <c r="Y135" s="39">
        <f>IF(SUM(V135:X135)&lt;25000,IF(J149&gt;(25000-SUM(V135:X135)),25000-SUM(V135:X135),J149),0)</f>
        <v>0</v>
      </c>
      <c r="Z135" s="84">
        <f>IF(SUM(V135:Y135)&lt;25000,IF(K149&gt;(25000-SUM(V135:Y135)),25000-SUM(V135:Y135),K149),0)</f>
        <v>0</v>
      </c>
    </row>
    <row r="136" spans="1:26" ht="15.75" customHeight="1" x14ac:dyDescent="0.3">
      <c r="A136" s="51" t="s">
        <v>47</v>
      </c>
      <c r="B136" s="134" t="s">
        <v>81</v>
      </c>
      <c r="C136" s="44"/>
      <c r="D136" s="45"/>
      <c r="E136" s="44"/>
      <c r="F136" s="46"/>
      <c r="G136" s="44"/>
      <c r="H136" s="46"/>
      <c r="I136" s="44"/>
      <c r="J136" s="46"/>
      <c r="K136" s="44"/>
      <c r="L136" s="46"/>
      <c r="M136" s="44"/>
      <c r="N136" s="52">
        <f t="shared" si="15"/>
        <v>0</v>
      </c>
      <c r="P136" s="83" t="str">
        <f>IF(F152="","",F152)</f>
        <v/>
      </c>
      <c r="Q136" s="79">
        <f>G152-V136</f>
        <v>0</v>
      </c>
      <c r="R136" s="79">
        <f>H152-W136</f>
        <v>0</v>
      </c>
      <c r="S136" s="79">
        <f>I152-X136</f>
        <v>0</v>
      </c>
      <c r="T136" s="79">
        <f>J152-Y136</f>
        <v>0</v>
      </c>
      <c r="U136" s="79">
        <f>K152-Z136</f>
        <v>0</v>
      </c>
      <c r="V136" s="80">
        <f>IF(G152&gt;25000,25000,G152)</f>
        <v>0</v>
      </c>
      <c r="W136" s="39">
        <f>IF(V136&lt;25000,IF(H152&gt;(25000-V136),25000-V136,H152),0)</f>
        <v>0</v>
      </c>
      <c r="X136" s="39">
        <f>IF(SUM(V136:W136)&lt;25000,IF(I152&gt;(25000-SUM(V136:W136)),25000-SUM(V136:W136),I152),0)</f>
        <v>0</v>
      </c>
      <c r="Y136" s="39">
        <f>IF(SUM(V136:X136)&lt;25000,IF(J152&gt;(25000-SUM(V136:X136)),25000-SUM(V136:X136),J152),0)</f>
        <v>0</v>
      </c>
      <c r="Z136" s="84">
        <f>IF(SUM(V136:Y136)&lt;25000,IF(K152&gt;(25000-SUM(V136:Y136)),25000-SUM(V136:Y136),K152),0)</f>
        <v>0</v>
      </c>
    </row>
    <row r="137" spans="1:26" ht="15.75" customHeight="1" x14ac:dyDescent="0.3">
      <c r="A137" s="53"/>
      <c r="B137" s="191" t="s">
        <v>43</v>
      </c>
      <c r="C137" s="191"/>
      <c r="D137" s="42">
        <f>S130</f>
        <v>0</v>
      </c>
      <c r="E137" s="41"/>
      <c r="F137" s="43">
        <f>T130</f>
        <v>0</v>
      </c>
      <c r="G137" s="41"/>
      <c r="H137" s="43">
        <f>U130</f>
        <v>0</v>
      </c>
      <c r="I137" s="41"/>
      <c r="J137" s="43">
        <f>W130</f>
        <v>0</v>
      </c>
      <c r="K137" s="41"/>
      <c r="L137" s="43">
        <f>X130</f>
        <v>0</v>
      </c>
      <c r="M137" s="41"/>
      <c r="N137" s="54">
        <f t="shared" si="15"/>
        <v>0</v>
      </c>
      <c r="P137" s="78" t="str">
        <f>IF(F155="","",F155)</f>
        <v/>
      </c>
      <c r="Q137" s="79">
        <f>G155-V137</f>
        <v>0</v>
      </c>
      <c r="R137" s="79">
        <f>H155-W137</f>
        <v>0</v>
      </c>
      <c r="S137" s="79">
        <f>I155-X137</f>
        <v>0</v>
      </c>
      <c r="T137" s="79">
        <f>J155-Y137</f>
        <v>0</v>
      </c>
      <c r="U137" s="79">
        <f>K155-Z137</f>
        <v>0</v>
      </c>
      <c r="V137" s="80">
        <f>IF(G155&gt;25000,25000,G155)</f>
        <v>0</v>
      </c>
      <c r="W137" s="39">
        <f>IF(V137&lt;25000,IF(H155&gt;(25000-V137),25000-V137,H155),0)</f>
        <v>0</v>
      </c>
      <c r="X137" s="39">
        <f>IF(SUM(V137:W137)&lt;25000,IF(I155&gt;(25000-SUM(V137:W137)),25000-SUM(V137:W137),I155),0)</f>
        <v>0</v>
      </c>
      <c r="Y137" s="39">
        <f>IF(SUM(V137:X137)&lt;25000,IF(J155&gt;(25000-SUM(V137:X137)),25000-SUM(V137:X137),J155),0)</f>
        <v>0</v>
      </c>
      <c r="Z137" s="84">
        <f>IF(SUM(V137:Y137)&lt;25000,IF(K155&gt;(25000-SUM(V137:Y137)),25000-SUM(V137:Y137),K155),0)</f>
        <v>0</v>
      </c>
    </row>
    <row r="138" spans="1:26" ht="15.75" customHeight="1" x14ac:dyDescent="0.3">
      <c r="A138" s="55"/>
      <c r="B138" s="173" t="s">
        <v>44</v>
      </c>
      <c r="C138" s="173"/>
      <c r="D138" s="47">
        <f>D136-D137</f>
        <v>0</v>
      </c>
      <c r="E138" s="48"/>
      <c r="F138" s="49">
        <f>F136-F137</f>
        <v>0</v>
      </c>
      <c r="G138" s="48"/>
      <c r="H138" s="49">
        <f>H136-H137</f>
        <v>0</v>
      </c>
      <c r="I138" s="48"/>
      <c r="J138" s="49">
        <f>J136-J137</f>
        <v>0</v>
      </c>
      <c r="K138" s="48"/>
      <c r="L138" s="49">
        <f>L136-L137</f>
        <v>0</v>
      </c>
      <c r="M138" s="48"/>
      <c r="N138" s="56">
        <f t="shared" si="15"/>
        <v>0</v>
      </c>
      <c r="P138" s="78" t="str">
        <f>IF(F158="","",F158)</f>
        <v/>
      </c>
      <c r="Q138" s="79">
        <f>G158-V138</f>
        <v>0</v>
      </c>
      <c r="R138" s="79">
        <f>H158-W138</f>
        <v>0</v>
      </c>
      <c r="S138" s="79">
        <f>I158-X138</f>
        <v>0</v>
      </c>
      <c r="T138" s="79">
        <f>J158-Y138</f>
        <v>0</v>
      </c>
      <c r="U138" s="79">
        <f>K158-Z138</f>
        <v>0</v>
      </c>
      <c r="V138" s="80">
        <f>IF(G158&gt;25000,25000,G158)</f>
        <v>0</v>
      </c>
      <c r="W138" s="39">
        <f>IF(V138&lt;25000,IF(H158&gt;(25000-V138),25000-V138,H158),0)</f>
        <v>0</v>
      </c>
      <c r="X138" s="39">
        <f>IF(SUM(V138:W138)&lt;25000,IF(I158&gt;(25000-SUM(V138:W138)),25000-SUM(V138:W138),I158),0)</f>
        <v>0</v>
      </c>
      <c r="Y138" s="39">
        <f>IF(SUM(V138:X138)&lt;25000,IF(J158&gt;(25000-SUM(V138:X138)),25000-SUM(V138:X138),J158),0)</f>
        <v>0</v>
      </c>
      <c r="Z138" s="84">
        <f>IF(SUM(V138:Y138)&lt;25000,IF(K158&gt;(25000-SUM(V138:Y138)),25000-SUM(V138:Y138),K158),0)</f>
        <v>0</v>
      </c>
    </row>
    <row r="139" spans="1:26" ht="15.75" customHeight="1" x14ac:dyDescent="0.3">
      <c r="A139" s="51" t="s">
        <v>48</v>
      </c>
      <c r="B139" s="134" t="s">
        <v>81</v>
      </c>
      <c r="C139" s="44"/>
      <c r="D139" s="45"/>
      <c r="E139" s="44"/>
      <c r="F139" s="46"/>
      <c r="G139" s="44"/>
      <c r="H139" s="46"/>
      <c r="I139" s="44"/>
      <c r="J139" s="46"/>
      <c r="K139" s="44"/>
      <c r="L139" s="46"/>
      <c r="M139" s="44"/>
      <c r="N139" s="52">
        <f t="shared" si="15"/>
        <v>0</v>
      </c>
      <c r="P139" s="78" t="str">
        <f>IF(F161="","",F161)</f>
        <v/>
      </c>
      <c r="Q139" s="79">
        <f>G161-V139</f>
        <v>0</v>
      </c>
      <c r="R139" s="79">
        <f>H161-W139</f>
        <v>0</v>
      </c>
      <c r="S139" s="79">
        <f>I161-X139</f>
        <v>0</v>
      </c>
      <c r="T139" s="79">
        <f>J161-Y139</f>
        <v>0</v>
      </c>
      <c r="U139" s="79">
        <f>K161-Z139</f>
        <v>0</v>
      </c>
      <c r="V139" s="80">
        <f>IF(G161&gt;25000,25000,G161)</f>
        <v>0</v>
      </c>
      <c r="W139" s="39">
        <f>IF(V139&lt;25000,IF(H161&gt;(25000-V139),25000-V139,H161),0)</f>
        <v>0</v>
      </c>
      <c r="X139" s="39">
        <f>IF(SUM(V139:W139)&lt;25000,IF(I161&gt;(25000-SUM(V139:W139)),25000-SUM(V139:W139),I161),0)</f>
        <v>0</v>
      </c>
      <c r="Y139" s="39">
        <f>IF(SUM(V139:X139)&lt;25000,IF(J161&gt;(25000-SUM(V139:X139)),25000-SUM(V139:X139),J161),0)</f>
        <v>0</v>
      </c>
      <c r="Z139" s="84">
        <f>IF(SUM(V139:Y139)&lt;25000,IF(K161&gt;(25000-SUM(V139:Y139)),25000-SUM(V139:Y139),K161),0)</f>
        <v>0</v>
      </c>
    </row>
    <row r="140" spans="1:26" ht="15.75" customHeight="1" x14ac:dyDescent="0.3">
      <c r="A140" s="53"/>
      <c r="B140" s="191" t="s">
        <v>43</v>
      </c>
      <c r="C140" s="191"/>
      <c r="D140" s="42">
        <f>S131</f>
        <v>0</v>
      </c>
      <c r="E140" s="41"/>
      <c r="F140" s="43">
        <f>T131</f>
        <v>0</v>
      </c>
      <c r="G140" s="41"/>
      <c r="H140" s="43">
        <f>U131</f>
        <v>0</v>
      </c>
      <c r="I140" s="41"/>
      <c r="J140" s="43">
        <f>W131</f>
        <v>0</v>
      </c>
      <c r="K140" s="41"/>
      <c r="L140" s="43">
        <f>X131</f>
        <v>0</v>
      </c>
      <c r="M140" s="41"/>
      <c r="N140" s="54">
        <f t="shared" si="15"/>
        <v>0</v>
      </c>
      <c r="P140" s="78" t="str">
        <f>IF(F164="","",F164)</f>
        <v/>
      </c>
      <c r="Q140" s="79">
        <f>G164-V140</f>
        <v>0</v>
      </c>
      <c r="R140" s="79">
        <f>H164-W140</f>
        <v>0</v>
      </c>
      <c r="S140" s="79">
        <f>I164-X140</f>
        <v>0</v>
      </c>
      <c r="T140" s="79">
        <f>J164-Y140</f>
        <v>0</v>
      </c>
      <c r="U140" s="79">
        <f>K164-Z140</f>
        <v>0</v>
      </c>
      <c r="V140" s="80">
        <f>IF(G164&gt;25000,25000,G164)</f>
        <v>0</v>
      </c>
      <c r="W140" s="39">
        <f>IF(V140&lt;25000,IF(H164&gt;(25000-V140),25000-V140,H164),0)</f>
        <v>0</v>
      </c>
      <c r="X140" s="39">
        <f>IF(SUM(V140:W140)&lt;25000,IF(I164&gt;(25000-SUM(V140:W140)),25000-SUM(V140:W140),I164),0)</f>
        <v>0</v>
      </c>
      <c r="Y140" s="39">
        <f>IF(SUM(V140:X140)&lt;25000,IF(J164&gt;(25000-SUM(V140:X140)),25000-SUM(V140:X140),J164),0)</f>
        <v>0</v>
      </c>
      <c r="Z140" s="84">
        <f>IF(SUM(V140:Y140)&lt;25000,IF(K164&gt;(25000-SUM(V140:Y140)),25000-SUM(V140:Y140),K164),0)</f>
        <v>0</v>
      </c>
    </row>
    <row r="141" spans="1:26" ht="15.75" customHeight="1" thickBot="1" x14ac:dyDescent="0.35">
      <c r="A141" s="57"/>
      <c r="B141" s="190" t="s">
        <v>44</v>
      </c>
      <c r="C141" s="190"/>
      <c r="D141" s="58">
        <f>D139-D140</f>
        <v>0</v>
      </c>
      <c r="E141" s="59"/>
      <c r="F141" s="60">
        <f>F139-F140</f>
        <v>0</v>
      </c>
      <c r="G141" s="59"/>
      <c r="H141" s="60">
        <f>H139-H140</f>
        <v>0</v>
      </c>
      <c r="I141" s="59"/>
      <c r="J141" s="60">
        <f>J139-J140</f>
        <v>0</v>
      </c>
      <c r="K141" s="59"/>
      <c r="L141" s="60">
        <f>L139-L140</f>
        <v>0</v>
      </c>
      <c r="M141" s="59"/>
      <c r="N141" s="61">
        <f t="shared" si="15"/>
        <v>0</v>
      </c>
      <c r="P141" s="78" t="str">
        <f>IF(F167="","",F167)</f>
        <v/>
      </c>
      <c r="Q141" s="79">
        <f>G167-V141</f>
        <v>0</v>
      </c>
      <c r="R141" s="79">
        <f>H167-W141</f>
        <v>0</v>
      </c>
      <c r="S141" s="79">
        <f>I167-X141</f>
        <v>0</v>
      </c>
      <c r="T141" s="79">
        <f>J167-Y141</f>
        <v>0</v>
      </c>
      <c r="U141" s="79">
        <f>K167-Z141</f>
        <v>0</v>
      </c>
      <c r="V141" s="80">
        <f>IF(G167&gt;25000,25000,G167)</f>
        <v>0</v>
      </c>
      <c r="W141" s="39">
        <f>IF(V141&lt;25000,IF(H167&gt;(25000-V141),25000-V141,H167),0)</f>
        <v>0</v>
      </c>
      <c r="X141" s="39">
        <f>IF(SUM(V141:W141)&lt;25000,IF(I167&gt;(25000-SUM(V141:W141)),25000-SUM(V141:W141),I167),0)</f>
        <v>0</v>
      </c>
      <c r="Y141" s="39">
        <f>IF(SUM(V141:X141)&lt;25000,IF(J167&gt;(25000-SUM(V141:X141)),25000-SUM(V141:X141),J167),0)</f>
        <v>0</v>
      </c>
      <c r="Z141" s="84">
        <f>IF(SUM(V141:Y141)&lt;25000,IF(K167&gt;(25000-SUM(V141:Y141)),25000-SUM(V141:Y141),K167),0)</f>
        <v>0</v>
      </c>
    </row>
    <row r="142" spans="1:26" ht="15.75" customHeight="1" x14ac:dyDescent="0.3">
      <c r="P142" s="78" t="str">
        <f>IF(F170="","",F170)</f>
        <v/>
      </c>
      <c r="Q142" s="79">
        <f>G170-V142</f>
        <v>0</v>
      </c>
      <c r="R142" s="79">
        <f>H170-W142</f>
        <v>0</v>
      </c>
      <c r="S142" s="79">
        <f>I170-X142</f>
        <v>0</v>
      </c>
      <c r="T142" s="79">
        <f>J170-Y142</f>
        <v>0</v>
      </c>
      <c r="U142" s="79">
        <f>K170-Z142</f>
        <v>0</v>
      </c>
      <c r="V142" s="80">
        <f>IF(G170&gt;25000,25000,G170)</f>
        <v>0</v>
      </c>
      <c r="W142" s="39">
        <f>IF(V142&lt;25000,IF(H170&gt;(25000-V142),25000-V142,H170),0)</f>
        <v>0</v>
      </c>
      <c r="X142" s="39">
        <f>IF(SUM(V142:W142)&lt;25000,IF(I170&gt;(25000-SUM(V142:W142)),25000-SUM(V142:W142),I170),0)</f>
        <v>0</v>
      </c>
      <c r="Y142" s="39">
        <f>IF(SUM(V142:X142)&lt;25000,IF(J170&gt;(25000-SUM(V142:X142)),25000-SUM(V142:X142),J170),0)</f>
        <v>0</v>
      </c>
      <c r="Z142" s="84">
        <f>IF(SUM(V142:Y142)&lt;25000,IF(K170&gt;(25000-SUM(V142:Y142)),25000-SUM(V142:Y142),K170),0)</f>
        <v>0</v>
      </c>
    </row>
    <row r="143" spans="1:26" ht="15.75" customHeight="1" x14ac:dyDescent="0.3">
      <c r="D143" s="8"/>
      <c r="F143" s="8"/>
      <c r="H143" s="8"/>
      <c r="J143" s="8"/>
      <c r="L143" s="8"/>
      <c r="P143" s="78" t="str">
        <f>IF(F173="","",F173)</f>
        <v/>
      </c>
      <c r="Q143" s="79">
        <f>G173-V143</f>
        <v>0</v>
      </c>
      <c r="R143" s="79">
        <f>H173-W143</f>
        <v>0</v>
      </c>
      <c r="S143" s="79">
        <f>I173-X143</f>
        <v>0</v>
      </c>
      <c r="T143" s="79">
        <f>J173-Y143</f>
        <v>0</v>
      </c>
      <c r="U143" s="79">
        <f>K173-Z143</f>
        <v>0</v>
      </c>
      <c r="V143" s="80">
        <f>IF(G173&gt;25000,25000,G173)</f>
        <v>0</v>
      </c>
      <c r="W143" s="39">
        <f>IF(V143&lt;25000,IF(H173&gt;(25000-V143),25000-V143,H173),0)</f>
        <v>0</v>
      </c>
      <c r="X143" s="39">
        <f>IF(SUM(V143:W143)&lt;25000,IF(I173&gt;(25000-SUM(V143:W143)),25000-SUM(V143:W143),I173),0)</f>
        <v>0</v>
      </c>
      <c r="Y143" s="39">
        <f>IF(SUM(V143:X143)&lt;25000,IF(J173&gt;(25000-SUM(V143:X143)),25000-SUM(V143:X143),J173),0)</f>
        <v>0</v>
      </c>
      <c r="Z143" s="84">
        <f>IF(SUM(V143:Y143)&lt;25000,IF(K173&gt;(25000-SUM(V143:Y143)),25000-SUM(V143:Y143),K173),0)</f>
        <v>0</v>
      </c>
    </row>
    <row r="144" spans="1:26" ht="15.75" customHeight="1" x14ac:dyDescent="0.3">
      <c r="P144" s="78" t="str">
        <f>IF(F176="","",F176)</f>
        <v/>
      </c>
      <c r="Q144" s="79">
        <f>G176-V144</f>
        <v>0</v>
      </c>
      <c r="R144" s="79">
        <f>H176-W144</f>
        <v>0</v>
      </c>
      <c r="S144" s="79">
        <f>I176-X144</f>
        <v>0</v>
      </c>
      <c r="T144" s="79">
        <f>J176-Y144</f>
        <v>0</v>
      </c>
      <c r="U144" s="79">
        <f>K176-Z144</f>
        <v>0</v>
      </c>
      <c r="V144" s="80">
        <f>IF(G176&gt;25000,25000,G176)</f>
        <v>0</v>
      </c>
      <c r="W144" s="39">
        <f>IF(V144&lt;25000,IF(H176&gt;(25000-V144),25000-V144,H176),0)</f>
        <v>0</v>
      </c>
      <c r="X144" s="39">
        <f>IF(SUM(V144:W144)&lt;25000,IF(I176&gt;(25000-SUM(V144:W144)),25000-SUM(V144:W144),I176),0)</f>
        <v>0</v>
      </c>
      <c r="Y144" s="39">
        <f>IF(SUM(V144:X144)&lt;25000,IF(J176&gt;(25000-SUM(V144:X144)),25000-SUM(V144:X144),J176),0)</f>
        <v>0</v>
      </c>
      <c r="Z144" s="84">
        <f>IF(SUM(V144:Y144)&lt;25000,IF(K176&gt;(25000-SUM(V144:Y144)),25000-SUM(V144:Y144),K176),0)</f>
        <v>0</v>
      </c>
    </row>
    <row r="145" spans="2:26" ht="15.75" customHeight="1" x14ac:dyDescent="0.3">
      <c r="B145" s="14"/>
      <c r="D145" s="8"/>
      <c r="P145" s="78" t="str">
        <f>IF(F179="","",F179)</f>
        <v/>
      </c>
      <c r="Q145" s="79">
        <f>G179-V145</f>
        <v>0</v>
      </c>
      <c r="R145" s="79">
        <f>H179-W145</f>
        <v>0</v>
      </c>
      <c r="S145" s="79">
        <f>I179-X145</f>
        <v>0</v>
      </c>
      <c r="T145" s="79">
        <f>J179-Y145</f>
        <v>0</v>
      </c>
      <c r="U145" s="79">
        <f>K179-Z145</f>
        <v>0</v>
      </c>
      <c r="V145" s="80">
        <f>IF(G179&gt;25000,25000,G179)</f>
        <v>0</v>
      </c>
      <c r="W145" s="39">
        <f>IF(V145&lt;25000,IF(H179&gt;(25000-V145),25000-V145,H179),0)</f>
        <v>0</v>
      </c>
      <c r="X145" s="39">
        <f>IF(SUM(V145:W145)&lt;25000,IF(I179&gt;(25000-SUM(V145:W145)),25000-SUM(V145:W145),I179),0)</f>
        <v>0</v>
      </c>
      <c r="Y145" s="39">
        <f>IF(SUM(V145:X145)&lt;25000,IF(J179&gt;(25000-SUM(V145:X145)),25000-SUM(V145:X145),J179),0)</f>
        <v>0</v>
      </c>
      <c r="Z145" s="84">
        <f>IF(SUM(V145:Y145)&lt;25000,IF(K179&gt;(25000-SUM(V145:Y145)),25000-SUM(V145:Y145),K179),0)</f>
        <v>0</v>
      </c>
    </row>
    <row r="146" spans="2:26" ht="15.75" customHeight="1" x14ac:dyDescent="0.3">
      <c r="P146" s="78" t="str">
        <f>IF(F182="","",F182)</f>
        <v/>
      </c>
      <c r="Q146" s="79">
        <f>G182-V146</f>
        <v>0</v>
      </c>
      <c r="R146" s="79">
        <f>H182-W146</f>
        <v>0</v>
      </c>
      <c r="S146" s="79">
        <f>I182-X146</f>
        <v>0</v>
      </c>
      <c r="T146" s="79">
        <f>J182-Y146</f>
        <v>0</v>
      </c>
      <c r="U146" s="79">
        <f>K182-Z146</f>
        <v>0</v>
      </c>
      <c r="V146" s="80">
        <f>IF(G182&gt;25000,25000,G182)</f>
        <v>0</v>
      </c>
      <c r="W146" s="39">
        <f>IF(V146&lt;25000,IF(H182&gt;(25000-V146),25000-V146,H182),0)</f>
        <v>0</v>
      </c>
      <c r="X146" s="39">
        <f>IF(SUM(V146:W146)&lt;25000,IF(I182&gt;(25000-SUM(V146:W146)),25000-SUM(V146:W146),I182),0)</f>
        <v>0</v>
      </c>
      <c r="Y146" s="39">
        <f>IF(SUM(V146:X146)&lt;25000,IF(J182&gt;(25000-SUM(V146:X146)),25000-SUM(V146:X146),J182),0)</f>
        <v>0</v>
      </c>
      <c r="Z146" s="84">
        <f>IF(SUM(V146:Y146)&lt;25000,IF(K182&gt;(25000-SUM(V146:Y146)),25000-SUM(V146:Y146),K182),0)</f>
        <v>0</v>
      </c>
    </row>
    <row r="147" spans="2:26" ht="15.75" customHeight="1" x14ac:dyDescent="0.3">
      <c r="P147" s="78" t="str">
        <f>IF(F185="","",F185)</f>
        <v/>
      </c>
      <c r="Q147" s="79">
        <f>G185-V147</f>
        <v>0</v>
      </c>
      <c r="R147" s="79">
        <f>H185-W147</f>
        <v>0</v>
      </c>
      <c r="S147" s="79">
        <f>I185-X147</f>
        <v>0</v>
      </c>
      <c r="T147" s="79">
        <f>J185-Y147</f>
        <v>0</v>
      </c>
      <c r="U147" s="79">
        <f>K185-Z147</f>
        <v>0</v>
      </c>
      <c r="V147" s="80">
        <f>IF(G185&gt;25000,25000,G185)</f>
        <v>0</v>
      </c>
      <c r="W147" s="39">
        <f>IF(V147&lt;25000,IF(H185&gt;(25000-V147),25000-V147,H185),0)</f>
        <v>0</v>
      </c>
      <c r="X147" s="39">
        <f>IF(SUM(V147:W147)&lt;25000,IF(I185&gt;(25000-SUM(V147:W147)),25000-SUM(V147:W147),I185),0)</f>
        <v>0</v>
      </c>
      <c r="Y147" s="39">
        <f>IF(SUM(V147:X147)&lt;25000,IF(J185&gt;(25000-SUM(V147:X147)),25000-SUM(V147:X147),J185),0)</f>
        <v>0</v>
      </c>
      <c r="Z147" s="84">
        <f>IF(SUM(V147:Y147)&lt;25000,IF(K185&gt;(25000-SUM(V147:Y147)),25000-SUM(V147:Y147),K185),0)</f>
        <v>0</v>
      </c>
    </row>
    <row r="148" spans="2:26" ht="15.75" customHeight="1" x14ac:dyDescent="0.3">
      <c r="P148" s="85" t="s">
        <v>53</v>
      </c>
      <c r="Q148" s="35">
        <f t="shared" ref="Q148:Z148" si="16">SUM(Q128:Q147)</f>
        <v>-25000</v>
      </c>
      <c r="R148" s="86">
        <f t="shared" si="16"/>
        <v>0</v>
      </c>
      <c r="S148" s="86">
        <f t="shared" si="16"/>
        <v>0</v>
      </c>
      <c r="T148" s="86">
        <f t="shared" si="16"/>
        <v>0</v>
      </c>
      <c r="U148" s="86">
        <f t="shared" si="16"/>
        <v>0</v>
      </c>
      <c r="V148" s="36">
        <f t="shared" si="16"/>
        <v>25000</v>
      </c>
      <c r="W148" s="87">
        <f t="shared" si="16"/>
        <v>0</v>
      </c>
      <c r="X148" s="87">
        <f t="shared" si="16"/>
        <v>0</v>
      </c>
      <c r="Y148" s="87">
        <f t="shared" si="16"/>
        <v>0</v>
      </c>
      <c r="Z148" s="88">
        <f t="shared" si="16"/>
        <v>0</v>
      </c>
    </row>
    <row r="149" spans="2:26" ht="15.75" customHeight="1" x14ac:dyDescent="0.3"/>
    <row r="150" spans="2:26" ht="15.75" customHeight="1" x14ac:dyDescent="0.3"/>
    <row r="151" spans="2:26" ht="15.75" customHeight="1" x14ac:dyDescent="0.3"/>
    <row r="152" spans="2:26" ht="15.75" customHeight="1" x14ac:dyDescent="0.3"/>
    <row r="153" spans="2:26" ht="15.75" customHeight="1" x14ac:dyDescent="0.3"/>
    <row r="154" spans="2:26" ht="15.75" customHeight="1" x14ac:dyDescent="0.3"/>
    <row r="155" spans="2:26" ht="15.75" customHeight="1" x14ac:dyDescent="0.3"/>
    <row r="156" spans="2:26" ht="15.75" customHeight="1" x14ac:dyDescent="0.3"/>
    <row r="157" spans="2:26" ht="15.75" customHeight="1" x14ac:dyDescent="0.3"/>
    <row r="158" spans="2:26" ht="15.75" customHeight="1" x14ac:dyDescent="0.3"/>
    <row r="159" spans="2:26" ht="15.75" customHeight="1" x14ac:dyDescent="0.3"/>
    <row r="160" spans="2:26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  <row r="1020" ht="15.75" customHeight="1" x14ac:dyDescent="0.3"/>
    <row r="1021" ht="15.75" customHeight="1" x14ac:dyDescent="0.3"/>
    <row r="1022" ht="15.75" customHeight="1" x14ac:dyDescent="0.3"/>
    <row r="1023" ht="15.75" customHeight="1" x14ac:dyDescent="0.3"/>
    <row r="1024" ht="15.75" customHeight="1" x14ac:dyDescent="0.3"/>
    <row r="1025" ht="15.75" customHeight="1" x14ac:dyDescent="0.3"/>
    <row r="1026" ht="15.75" customHeight="1" x14ac:dyDescent="0.3"/>
    <row r="1027" ht="15.75" customHeight="1" x14ac:dyDescent="0.3"/>
    <row r="1028" ht="15.75" customHeight="1" x14ac:dyDescent="0.3"/>
    <row r="1029" ht="15.75" customHeight="1" x14ac:dyDescent="0.3"/>
    <row r="1030" ht="15.75" customHeight="1" x14ac:dyDescent="0.3"/>
    <row r="1031" ht="15.75" customHeight="1" x14ac:dyDescent="0.3"/>
    <row r="1032" ht="15.75" customHeight="1" x14ac:dyDescent="0.3"/>
    <row r="1033" ht="15.75" customHeight="1" x14ac:dyDescent="0.3"/>
    <row r="1034" ht="15.75" customHeight="1" x14ac:dyDescent="0.3"/>
    <row r="1035" ht="15.75" customHeight="1" x14ac:dyDescent="0.3"/>
    <row r="1036" ht="15.75" customHeight="1" x14ac:dyDescent="0.3"/>
    <row r="1037" ht="15.75" customHeight="1" x14ac:dyDescent="0.3"/>
    <row r="1038" ht="15.75" customHeight="1" x14ac:dyDescent="0.3"/>
    <row r="1039" ht="15.75" customHeight="1" x14ac:dyDescent="0.3"/>
    <row r="1040" ht="15.75" customHeight="1" x14ac:dyDescent="0.3"/>
    <row r="1041" ht="15.75" customHeight="1" x14ac:dyDescent="0.3"/>
    <row r="1042" ht="15.75" customHeight="1" x14ac:dyDescent="0.3"/>
    <row r="1043" ht="15.75" customHeight="1" x14ac:dyDescent="0.3"/>
    <row r="1044" ht="15.75" customHeight="1" x14ac:dyDescent="0.3"/>
    <row r="1045" ht="15.75" customHeight="1" x14ac:dyDescent="0.3"/>
    <row r="1046" ht="15.75" customHeight="1" x14ac:dyDescent="0.3"/>
    <row r="1047" ht="15.75" customHeight="1" x14ac:dyDescent="0.3"/>
    <row r="1048" ht="15.75" customHeight="1" x14ac:dyDescent="0.3"/>
    <row r="1049" ht="15.75" customHeight="1" x14ac:dyDescent="0.3"/>
    <row r="1050" ht="15.75" customHeight="1" x14ac:dyDescent="0.3"/>
    <row r="1051" ht="15.75" customHeight="1" x14ac:dyDescent="0.3"/>
    <row r="1052" ht="15.75" customHeight="1" x14ac:dyDescent="0.3"/>
  </sheetData>
  <sortState ref="A84:N92">
    <sortCondition ref="A84:A92"/>
  </sortState>
  <mergeCells count="31">
    <mergeCell ref="O7:O8"/>
    <mergeCell ref="C1:O1"/>
    <mergeCell ref="C2:O2"/>
    <mergeCell ref="A7:A8"/>
    <mergeCell ref="N7:N8"/>
    <mergeCell ref="B141:C141"/>
    <mergeCell ref="B137:C137"/>
    <mergeCell ref="B138:C138"/>
    <mergeCell ref="B140:C140"/>
    <mergeCell ref="A111:B111"/>
    <mergeCell ref="B134:C134"/>
    <mergeCell ref="B135:C135"/>
    <mergeCell ref="B126:C126"/>
    <mergeCell ref="B128:C128"/>
    <mergeCell ref="B129:C129"/>
    <mergeCell ref="B131:C131"/>
    <mergeCell ref="A102:A104"/>
    <mergeCell ref="V126:Z126"/>
    <mergeCell ref="B132:C132"/>
    <mergeCell ref="J5:K5"/>
    <mergeCell ref="L5:M5"/>
    <mergeCell ref="P126:P127"/>
    <mergeCell ref="Q126:U126"/>
    <mergeCell ref="C3:I3"/>
    <mergeCell ref="C5:D5"/>
    <mergeCell ref="C4:I4"/>
    <mergeCell ref="F5:G5"/>
    <mergeCell ref="H5:I5"/>
    <mergeCell ref="B8:C8"/>
    <mergeCell ref="A105:B105"/>
    <mergeCell ref="A70:B70"/>
  </mergeCells>
  <printOptions horizontalCentered="1" gridLines="1"/>
  <pageMargins left="0.2" right="0.2" top="0.5" bottom="0.5" header="0" footer="0"/>
  <pageSetup scale="75" orientation="landscape" r:id="rId1"/>
  <headerFooter>
    <oddFooter>&amp;L&amp;F/&amp;A&amp;RPrinted: &amp;D</oddFooter>
  </headerFooter>
  <rowBreaks count="2" manualBreakCount="2">
    <brk id="82" max="16383" man="1"/>
    <brk id="12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DB505-BFEE-4F2D-BCD0-69F19001DEC0}">
  <dimension ref="A1:B36"/>
  <sheetViews>
    <sheetView workbookViewId="0">
      <selection activeCell="B33" sqref="B33"/>
    </sheetView>
  </sheetViews>
  <sheetFormatPr defaultRowHeight="14.4" x14ac:dyDescent="0.3"/>
  <sheetData>
    <row r="1" spans="1:1" ht="18" x14ac:dyDescent="0.35">
      <c r="A1" s="166" t="s">
        <v>101</v>
      </c>
    </row>
    <row r="4" spans="1:1" x14ac:dyDescent="0.3">
      <c r="A4" s="118" t="s">
        <v>62</v>
      </c>
    </row>
    <row r="6" spans="1:1" x14ac:dyDescent="0.3">
      <c r="A6" s="199" t="s">
        <v>116</v>
      </c>
    </row>
    <row r="10" spans="1:1" x14ac:dyDescent="0.3">
      <c r="A10" s="118"/>
    </row>
    <row r="15" spans="1:1" x14ac:dyDescent="0.3">
      <c r="A15" s="199" t="s">
        <v>117</v>
      </c>
    </row>
    <row r="16" spans="1:1" x14ac:dyDescent="0.3">
      <c r="A16" s="118"/>
    </row>
    <row r="24" spans="1:2" x14ac:dyDescent="0.3">
      <c r="A24" s="199" t="s">
        <v>118</v>
      </c>
    </row>
    <row r="27" spans="1:2" s="99" customFormat="1" x14ac:dyDescent="0.3"/>
    <row r="28" spans="1:2" s="99" customFormat="1" x14ac:dyDescent="0.3">
      <c r="A28" s="200" t="s">
        <v>119</v>
      </c>
      <c r="B28" s="9"/>
    </row>
    <row r="29" spans="1:2" s="99" customFormat="1" x14ac:dyDescent="0.3"/>
    <row r="36" spans="1:1" x14ac:dyDescent="0.3">
      <c r="A36" s="199" t="s">
        <v>38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OSP Budget</vt:lpstr>
      <vt:lpstr>Budget Details</vt:lpstr>
      <vt:lpstr>'OSP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EsparzaStLouis, Deborah</dc:creator>
  <cp:lastModifiedBy>Deborah Esparza-St Louis</cp:lastModifiedBy>
  <cp:lastPrinted>2020-03-04T14:03:34Z</cp:lastPrinted>
  <dcterms:created xsi:type="dcterms:W3CDTF">2019-04-01T17:18:36Z</dcterms:created>
  <dcterms:modified xsi:type="dcterms:W3CDTF">2020-03-04T14:05:09Z</dcterms:modified>
</cp:coreProperties>
</file>